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20" activeTab="8"/>
  </bookViews>
  <sheets>
    <sheet name="Taul2" sheetId="2" r:id="rId1"/>
    <sheet name="BILAGA 1" sheetId="1" r:id="rId2"/>
    <sheet name="BILAGA 2" sheetId="3" r:id="rId3"/>
    <sheet name="BILAGA 3" sheetId="4" r:id="rId4"/>
    <sheet name="BILAGA 4" sheetId="5" r:id="rId5"/>
    <sheet name="BILAGA 5" sheetId="6" r:id="rId6"/>
    <sheet name="BILAGA 6a" sheetId="7" r:id="rId7"/>
    <sheet name="BILAGA 6b" sheetId="8" r:id="rId8"/>
    <sheet name="BILAGA 7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Toc477599839" localSheetId="1">'BILAGA 1'!$A$1</definedName>
    <definedName name="_Toc477599839" localSheetId="2">'BILAGA 2'!$A$1</definedName>
    <definedName name="_Toc477599839" localSheetId="4">'BILAGA 4'!$A$1</definedName>
    <definedName name="_xlnm.Print_Titles" localSheetId="1">'BILAGA 1'!$1:$2</definedName>
    <definedName name="_xlnm.Print_Titles" localSheetId="2">'BILAGA 2'!$1:$2</definedName>
    <definedName name="_xlnm.Print_Titles" localSheetId="3">'BILAGA 3'!$1:$2</definedName>
    <definedName name="_xlnm.Print_Titles" localSheetId="4">'BILAGA 4'!$1:$2</definedName>
    <definedName name="_xlnm.Print_Titles" localSheetId="5">'BILAGA 5'!$1:$2</definedName>
    <definedName name="_xlnm.Print_Titles" localSheetId="6">'BILAGA 6a'!$1:$2</definedName>
    <definedName name="_xlnm.Print_Titles" localSheetId="7">'BILAGA 6b'!$1:$2</definedName>
    <definedName name="_xlnm.Print_Titles" localSheetId="8">'BILAGA 7'!$1:$2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8" l="1"/>
  <c r="E13" i="8"/>
  <c r="J13" i="8"/>
  <c r="G18" i="8" l="1"/>
  <c r="G16" i="8"/>
  <c r="D18" i="8"/>
  <c r="D12" i="8"/>
  <c r="N8" i="8"/>
  <c r="M28" i="9"/>
  <c r="I28" i="9"/>
  <c r="L22" i="9"/>
  <c r="J22" i="9"/>
  <c r="F22" i="9"/>
  <c r="D22" i="9"/>
  <c r="G14" i="9"/>
  <c r="I14" i="9" s="1"/>
  <c r="F8" i="9"/>
  <c r="J8" i="9" s="1"/>
  <c r="D34" i="6" l="1"/>
  <c r="D15" i="6"/>
  <c r="E10" i="6"/>
  <c r="H29" i="6"/>
  <c r="N28" i="6"/>
  <c r="H17" i="6"/>
  <c r="J17" i="6" s="1"/>
  <c r="N16" i="6"/>
  <c r="D16" i="7" l="1"/>
  <c r="H16" i="7" s="1"/>
  <c r="H18" i="7" s="1"/>
  <c r="J9" i="7"/>
  <c r="D15" i="7" s="1"/>
  <c r="D18" i="7" s="1"/>
  <c r="B16" i="2"/>
  <c r="B15" i="2"/>
  <c r="B14" i="2"/>
  <c r="B13" i="2"/>
  <c r="B12" i="2"/>
  <c r="B11" i="2"/>
  <c r="B10" i="2"/>
  <c r="B9" i="2"/>
  <c r="H40" i="5"/>
  <c r="N39" i="5"/>
  <c r="H33" i="5"/>
  <c r="J33" i="5" s="1"/>
  <c r="N32" i="5"/>
  <c r="H21" i="5"/>
  <c r="N20" i="5"/>
  <c r="N11" i="5"/>
  <c r="H12" i="5"/>
  <c r="J12" i="5" s="1"/>
  <c r="D10" i="5"/>
  <c r="D6" i="5"/>
  <c r="H31" i="4"/>
  <c r="G20" i="4"/>
  <c r="G10" i="4"/>
  <c r="G11" i="4" s="1"/>
  <c r="K11" i="4" s="1"/>
  <c r="D48" i="3"/>
  <c r="D45" i="3"/>
  <c r="D38" i="3"/>
  <c r="N38" i="3" s="1"/>
  <c r="D37" i="3"/>
  <c r="D33" i="3"/>
  <c r="N33" i="3" s="1"/>
  <c r="D31" i="3"/>
  <c r="N21" i="3"/>
  <c r="N22" i="3"/>
  <c r="G21" i="3"/>
  <c r="D22" i="3"/>
  <c r="D23" i="3" s="1"/>
  <c r="D26" i="3" s="1"/>
  <c r="G23" i="3"/>
  <c r="G26" i="3" s="1"/>
  <c r="G19" i="3"/>
  <c r="D19" i="3"/>
  <c r="N13" i="3"/>
  <c r="N14" i="3"/>
  <c r="D12" i="3"/>
  <c r="G11" i="3"/>
  <c r="D11" i="3"/>
  <c r="M6" i="3"/>
  <c r="J6" i="3" s="1"/>
  <c r="J14" i="3" s="1"/>
  <c r="M5" i="3"/>
  <c r="J5" i="3" s="1"/>
  <c r="H40" i="3" s="1"/>
  <c r="J40" i="3" s="1"/>
  <c r="J6" i="1"/>
  <c r="J4" i="3"/>
  <c r="G4" i="3" s="1"/>
  <c r="N20" i="3" s="1"/>
  <c r="G5" i="1"/>
  <c r="D39" i="3" l="1"/>
  <c r="G13" i="3"/>
  <c r="G15" i="3" s="1"/>
  <c r="H25" i="3"/>
  <c r="J13" i="3"/>
  <c r="N12" i="3"/>
  <c r="N15" i="3" s="1"/>
  <c r="M7" i="3"/>
  <c r="D14" i="3"/>
  <c r="D15" i="3" s="1"/>
  <c r="D20" i="3"/>
  <c r="N23" i="3"/>
  <c r="N26" i="3" s="1"/>
  <c r="H35" i="3"/>
  <c r="J35" i="3" s="1"/>
  <c r="G7" i="3"/>
  <c r="E24" i="3"/>
  <c r="D32" i="3"/>
  <c r="J12" i="3"/>
  <c r="J7" i="3"/>
  <c r="D45" i="1"/>
  <c r="E33" i="1"/>
  <c r="M33" i="1" s="1"/>
  <c r="D31" i="1"/>
  <c r="E22" i="1"/>
  <c r="J22" i="1" s="1"/>
  <c r="D20" i="1"/>
  <c r="D11" i="1"/>
  <c r="J13" i="1"/>
  <c r="E12" i="1"/>
  <c r="G6" i="1"/>
  <c r="H13" i="1" s="1"/>
  <c r="H12" i="1"/>
  <c r="J15" i="3" l="1"/>
  <c r="J24" i="3"/>
  <c r="E26" i="3"/>
  <c r="D27" i="3" s="1"/>
  <c r="H26" i="3"/>
  <c r="G27" i="3" s="1"/>
  <c r="J25" i="3"/>
  <c r="N32" i="3"/>
  <c r="D34" i="3"/>
  <c r="G37" i="1"/>
  <c r="E13" i="1"/>
  <c r="E16" i="1" s="1"/>
  <c r="J7" i="1"/>
  <c r="D24" i="1"/>
  <c r="H24" i="1" s="1"/>
  <c r="G7" i="1"/>
  <c r="H15" i="1"/>
  <c r="D5" i="1"/>
  <c r="E32" i="1" s="1"/>
  <c r="J26" i="3" l="1"/>
  <c r="K37" i="1"/>
  <c r="G41" i="1"/>
  <c r="E35" i="1"/>
  <c r="E41" i="1" s="1"/>
  <c r="M32" i="1"/>
  <c r="M35" i="1" s="1"/>
  <c r="D7" i="1"/>
  <c r="J12" i="1"/>
  <c r="J15" i="1" s="1"/>
  <c r="E21" i="1"/>
  <c r="H41" i="1" l="1"/>
  <c r="E23" i="1"/>
  <c r="E26" i="1" s="1"/>
  <c r="J21" i="1"/>
  <c r="J23" i="1" s="1"/>
</calcChain>
</file>

<file path=xl/sharedStrings.xml><?xml version="1.0" encoding="utf-8"?>
<sst xmlns="http://schemas.openxmlformats.org/spreadsheetml/2006/main" count="262" uniqueCount="262">
  <si>
    <r>
      <rPr>
        <sz val="11"/>
        <color theme="1"/>
        <rFont val="Calibri"/>
        <family val="2"/>
      </rPr>
      <t>Skattesats</t>
    </r>
  </si>
  <si>
    <r>
      <rPr>
        <b/>
        <sz val="11"/>
        <color theme="1"/>
        <rFont val="Calibri"/>
        <family val="2"/>
      </rPr>
      <t>Bilaga 1</t>
    </r>
  </si>
  <si>
    <r>
      <rPr>
        <b/>
        <sz val="11"/>
        <color theme="1"/>
        <rFont val="Calibri"/>
        <family val="2"/>
      </rPr>
      <t xml:space="preserve">Exempel på bokföring av försäljningar </t>
    </r>
  </si>
  <si>
    <r>
      <rPr>
        <sz val="11"/>
        <color theme="1"/>
        <rFont val="Calibri"/>
        <family val="2"/>
      </rPr>
      <t>Fakturans slutsumma</t>
    </r>
  </si>
  <si>
    <r>
      <rPr>
        <sz val="11"/>
        <color theme="1"/>
        <rFont val="Calibri"/>
        <family val="2"/>
      </rPr>
      <t>varav mervärdesskatt</t>
    </r>
  </si>
  <si>
    <r>
      <rPr>
        <sz val="11"/>
        <color theme="1"/>
        <rFont val="Calibri"/>
        <family val="2"/>
      </rPr>
      <t>Fakturan exklusive skatt</t>
    </r>
  </si>
  <si>
    <r>
      <rPr>
        <sz val="11"/>
        <color theme="1"/>
        <rFont val="Calibri"/>
        <family val="2"/>
      </rPr>
      <t>Försäljningsfaktura 1</t>
    </r>
  </si>
  <si>
    <r>
      <rPr>
        <sz val="11"/>
        <color theme="1"/>
        <rFont val="Calibri"/>
        <family val="2"/>
      </rPr>
      <t>Försäljningsfaktura 2</t>
    </r>
  </si>
  <si>
    <r>
      <rPr>
        <sz val="11"/>
        <color theme="1"/>
        <rFont val="Calibri"/>
        <family val="2"/>
      </rPr>
      <t>Totalt</t>
    </r>
  </si>
  <si>
    <r>
      <rPr>
        <b/>
        <sz val="11"/>
        <color theme="1"/>
        <rFont val="Calibri"/>
        <family val="2"/>
      </rPr>
      <t>1a Exempel på bokföring enligt nettometoden</t>
    </r>
  </si>
  <si>
    <r>
      <rPr>
        <sz val="11"/>
        <color theme="1"/>
        <rFont val="Calibri"/>
        <family val="2"/>
      </rPr>
      <t>Moms som ska betalas</t>
    </r>
  </si>
  <si>
    <r>
      <rPr>
        <sz val="11"/>
        <color theme="1"/>
        <rFont val="Calibri"/>
        <family val="2"/>
      </rPr>
      <t>Penningkonto</t>
    </r>
  </si>
  <si>
    <r>
      <rPr>
        <sz val="11"/>
        <color theme="1"/>
        <rFont val="Calibri"/>
        <family val="2"/>
      </rPr>
      <t>Faktura 1</t>
    </r>
  </si>
  <si>
    <r>
      <rPr>
        <sz val="11"/>
        <color theme="1"/>
        <rFont val="Calibri"/>
        <family val="2"/>
      </rPr>
      <t>Faktura 2</t>
    </r>
  </si>
  <si>
    <r>
      <rPr>
        <sz val="11"/>
        <color theme="1"/>
        <rFont val="Calibri"/>
        <family val="2"/>
      </rPr>
      <t>Saldo</t>
    </r>
  </si>
  <si>
    <r>
      <rPr>
        <sz val="11"/>
        <color theme="1"/>
        <rFont val="Calibri"/>
        <family val="2"/>
      </rPr>
      <t>Omsättning på basen av detta</t>
    </r>
  </si>
  <si>
    <r>
      <rPr>
        <b/>
        <sz val="11"/>
        <color theme="1"/>
        <rFont val="Calibri"/>
        <family val="2"/>
      </rPr>
      <t>1b Exempel på bruttobokföring transaktionsvis, som vid bokföringsperiodens slut rättas till att motsvara nettobokföring</t>
    </r>
  </si>
  <si>
    <r>
      <rPr>
        <sz val="11"/>
        <color theme="1"/>
        <rFont val="Calibri"/>
        <family val="2"/>
      </rPr>
      <t>Moms som ska betalas</t>
    </r>
  </si>
  <si>
    <r>
      <rPr>
        <sz val="11"/>
        <color theme="1"/>
        <rFont val="Calibri"/>
        <family val="2"/>
      </rPr>
      <t>Penningkonto</t>
    </r>
  </si>
  <si>
    <r>
      <rPr>
        <sz val="11"/>
        <color theme="1"/>
        <rFont val="Calibri"/>
        <family val="2"/>
      </rPr>
      <t>Faktura 1</t>
    </r>
  </si>
  <si>
    <r>
      <rPr>
        <sz val="11"/>
        <color theme="1"/>
        <rFont val="Calibri"/>
        <family val="2"/>
      </rPr>
      <t>Faktura 2</t>
    </r>
  </si>
  <si>
    <r>
      <rPr>
        <sz val="11"/>
        <color theme="1"/>
        <rFont val="Calibri"/>
        <family val="2"/>
      </rPr>
      <t>Totalt</t>
    </r>
  </si>
  <si>
    <r>
      <rPr>
        <sz val="11"/>
        <color theme="1"/>
        <rFont val="Calibri"/>
        <family val="2"/>
      </rPr>
      <t>Moms-bokföring</t>
    </r>
  </si>
  <si>
    <r>
      <rPr>
        <sz val="11"/>
        <color theme="1"/>
        <rFont val="Calibri"/>
        <family val="2"/>
      </rPr>
      <t>Saldo = omsättning på basen av detta</t>
    </r>
  </si>
  <si>
    <r>
      <rPr>
        <b/>
        <sz val="11"/>
        <color theme="1"/>
        <rFont val="Calibri"/>
        <family val="2"/>
      </rPr>
      <t>1c Exempel på bruttobokföring, där skattens belopp upptas som rättelsepost på ett skilt konto (inkomstöverföring)</t>
    </r>
  </si>
  <si>
    <r>
      <rPr>
        <sz val="11"/>
        <color theme="1"/>
        <rFont val="Calibri"/>
        <family val="2"/>
      </rPr>
      <t>Försäljningens moms</t>
    </r>
  </si>
  <si>
    <r>
      <rPr>
        <sz val="11"/>
        <color theme="1"/>
        <rFont val="Calibri"/>
        <family val="2"/>
      </rPr>
      <t>Moms som ska betalas</t>
    </r>
  </si>
  <si>
    <r>
      <rPr>
        <sz val="11"/>
        <color theme="1"/>
        <rFont val="Calibri"/>
        <family val="2"/>
      </rPr>
      <t>Penningkonto</t>
    </r>
  </si>
  <si>
    <r>
      <rPr>
        <sz val="11"/>
        <color theme="1"/>
        <rFont val="Calibri"/>
        <family val="2"/>
      </rPr>
      <t>Faktura 1</t>
    </r>
  </si>
  <si>
    <r>
      <rPr>
        <sz val="11"/>
        <color theme="1"/>
        <rFont val="Calibri"/>
        <family val="2"/>
      </rPr>
      <t>Faktura 2</t>
    </r>
  </si>
  <si>
    <r>
      <rPr>
        <sz val="11"/>
        <color theme="1"/>
        <rFont val="Calibri"/>
        <family val="2"/>
      </rPr>
      <t>Totalt</t>
    </r>
  </si>
  <si>
    <r>
      <rPr>
        <sz val="11"/>
        <color theme="1"/>
        <rFont val="Calibri"/>
        <family val="2"/>
      </rPr>
      <t>Moms-bokföring</t>
    </r>
  </si>
  <si>
    <r>
      <rPr>
        <sz val="11"/>
        <color theme="1"/>
        <rFont val="Calibri"/>
        <family val="2"/>
      </rPr>
      <t>Omsättningen på basen av detta är</t>
    </r>
  </si>
  <si>
    <r>
      <rPr>
        <sz val="11"/>
        <color theme="1"/>
        <rFont val="Calibri"/>
        <family val="2"/>
      </rPr>
      <t>-</t>
    </r>
  </si>
  <si>
    <r>
      <rPr>
        <sz val="11"/>
        <color theme="1"/>
        <rFont val="Calibri"/>
        <family val="2"/>
      </rPr>
      <t>Huvudbokskonto</t>
    </r>
  </si>
  <si>
    <r>
      <rPr>
        <sz val="11"/>
        <color theme="1"/>
        <rFont val="Calibri"/>
        <family val="2"/>
      </rPr>
      <t>Grupp i balansräkningen eller i resultaträkningen enligt kostnadsslag mot vilken kontot avslutas</t>
    </r>
  </si>
  <si>
    <r>
      <rPr>
        <sz val="11"/>
        <color theme="1"/>
        <rFont val="Calibri"/>
        <family val="2"/>
      </rPr>
      <t>Omsättning</t>
    </r>
  </si>
  <si>
    <r>
      <rPr>
        <sz val="11"/>
        <color theme="1"/>
        <rFont val="Calibri"/>
        <family val="2"/>
      </rPr>
      <t>Försäljningens moms</t>
    </r>
  </si>
  <si>
    <r>
      <rPr>
        <sz val="11"/>
        <color theme="1"/>
        <rFont val="Calibri"/>
        <family val="2"/>
      </rPr>
      <t>Omsättning</t>
    </r>
  </si>
  <si>
    <r>
      <rPr>
        <sz val="11"/>
        <color theme="1"/>
        <rFont val="Calibri"/>
        <family val="2"/>
      </rPr>
      <t>Moms som ska betalas</t>
    </r>
  </si>
  <si>
    <r>
      <rPr>
        <sz val="11"/>
        <color theme="1"/>
        <rFont val="Calibri"/>
        <family val="2"/>
      </rPr>
      <t>Övriga (kortfristiga) skulder</t>
    </r>
  </si>
  <si>
    <r>
      <rPr>
        <sz val="11"/>
        <color theme="1"/>
        <rFont val="Calibri"/>
        <family val="2"/>
      </rPr>
      <t>Kontona för moms som ska betalas och moms som ska avdras avslutas mot kontot för skatt som ska redovisas i bokslutet och upptas i balansräkningen som skuld eller fordran enligt sin karaktär.</t>
    </r>
  </si>
  <si>
    <r>
      <rPr>
        <b/>
        <sz val="11"/>
        <color theme="1"/>
        <rFont val="Calibri"/>
        <family val="2"/>
      </rPr>
      <t>Bilaga 2</t>
    </r>
  </si>
  <si>
    <r>
      <rPr>
        <b/>
        <sz val="11"/>
        <color theme="1"/>
        <rFont val="Calibri"/>
        <family val="2"/>
      </rPr>
      <t>Exempel på bokföring av inköp</t>
    </r>
  </si>
  <si>
    <r>
      <rPr>
        <sz val="11"/>
        <color theme="1"/>
        <rFont val="Calibri"/>
        <family val="2"/>
      </rPr>
      <t>Fakturans slutsumma</t>
    </r>
  </si>
  <si>
    <r>
      <rPr>
        <sz val="11"/>
        <color theme="1"/>
        <rFont val="Calibri"/>
        <family val="2"/>
      </rPr>
      <t>varav mervärdesskatt</t>
    </r>
  </si>
  <si>
    <r>
      <rPr>
        <sz val="11"/>
        <color theme="1"/>
        <rFont val="Calibri"/>
        <family val="2"/>
      </rPr>
      <t>Fakturan exklusive skatt</t>
    </r>
  </si>
  <si>
    <r>
      <rPr>
        <sz val="11"/>
        <color theme="1"/>
        <rFont val="Calibri"/>
        <family val="2"/>
      </rPr>
      <t>Inköpsfaktura 1</t>
    </r>
  </si>
  <si>
    <r>
      <rPr>
        <sz val="11"/>
        <color theme="1"/>
        <rFont val="Calibri"/>
        <family val="2"/>
      </rPr>
      <t>Omsättningstillgångar</t>
    </r>
  </si>
  <si>
    <r>
      <rPr>
        <sz val="11"/>
        <color theme="1"/>
        <rFont val="Calibri"/>
        <family val="2"/>
      </rPr>
      <t>Inköpsfaktura 2</t>
    </r>
  </si>
  <si>
    <r>
      <rPr>
        <sz val="11"/>
        <color theme="1"/>
        <rFont val="Calibri"/>
        <family val="2"/>
      </rPr>
      <t>Marknadsföring</t>
    </r>
  </si>
  <si>
    <r>
      <rPr>
        <sz val="11"/>
        <color theme="1"/>
        <rFont val="Calibri"/>
        <family val="2"/>
      </rPr>
      <t>Inköpsfaktura 3</t>
    </r>
  </si>
  <si>
    <r>
      <rPr>
        <sz val="11"/>
        <color theme="1"/>
        <rFont val="Calibri"/>
        <family val="2"/>
      </rPr>
      <t>Omsättningstillgångar</t>
    </r>
  </si>
  <si>
    <r>
      <rPr>
        <b/>
        <sz val="11"/>
        <color theme="1"/>
        <rFont val="Calibri"/>
        <family val="2"/>
      </rPr>
      <t>1a Exempel på bokföring enligt nettometoden</t>
    </r>
  </si>
  <si>
    <r>
      <rPr>
        <sz val="11"/>
        <color theme="1"/>
        <rFont val="Calibri"/>
        <family val="2"/>
      </rPr>
      <t>Moms som ska avdras</t>
    </r>
  </si>
  <si>
    <r>
      <rPr>
        <sz val="11"/>
        <color theme="1"/>
        <rFont val="Calibri"/>
        <family val="2"/>
      </rPr>
      <t>Penningkonto</t>
    </r>
  </si>
  <si>
    <r>
      <rPr>
        <sz val="11"/>
        <color theme="1"/>
        <rFont val="Calibri"/>
        <family val="2"/>
      </rPr>
      <t>Faktura 1</t>
    </r>
  </si>
  <si>
    <r>
      <rPr>
        <sz val="11"/>
        <color theme="1"/>
        <rFont val="Calibri"/>
        <family val="2"/>
      </rPr>
      <t>Faktura 2</t>
    </r>
  </si>
  <si>
    <r>
      <rPr>
        <sz val="11"/>
        <color theme="1"/>
        <rFont val="Calibri"/>
        <family val="2"/>
      </rPr>
      <t>Faktura 3</t>
    </r>
  </si>
  <si>
    <r>
      <rPr>
        <sz val="11"/>
        <color theme="1"/>
        <rFont val="Calibri"/>
        <family val="2"/>
      </rPr>
      <t>Totalt</t>
    </r>
  </si>
  <si>
    <r>
      <rPr>
        <b/>
        <sz val="11"/>
        <color theme="1"/>
        <rFont val="Calibri"/>
        <family val="2"/>
      </rPr>
      <t>1b Exempel på bruttobokföring transaktionsvis, som vid bokföringsperiodens slut rättas till att motsvara nettobokföring</t>
    </r>
  </si>
  <si>
    <r>
      <rPr>
        <sz val="11"/>
        <color theme="1"/>
        <rFont val="Calibri"/>
        <family val="2"/>
      </rPr>
      <t>Moms som ska avdras</t>
    </r>
  </si>
  <si>
    <r>
      <rPr>
        <sz val="11"/>
        <color theme="1"/>
        <rFont val="Calibri"/>
        <family val="2"/>
      </rPr>
      <t>Penningkonto</t>
    </r>
  </si>
  <si>
    <r>
      <rPr>
        <sz val="11"/>
        <color theme="1"/>
        <rFont val="Calibri"/>
        <family val="2"/>
      </rPr>
      <t>Faktura 1</t>
    </r>
  </si>
  <si>
    <r>
      <rPr>
        <sz val="11"/>
        <color theme="1"/>
        <rFont val="Calibri"/>
        <family val="2"/>
      </rPr>
      <t>Faktura 2</t>
    </r>
  </si>
  <si>
    <r>
      <rPr>
        <sz val="11"/>
        <color theme="1"/>
        <rFont val="Calibri"/>
        <family val="2"/>
      </rPr>
      <t>Faktura 3</t>
    </r>
  </si>
  <si>
    <r>
      <rPr>
        <sz val="11"/>
        <color theme="1"/>
        <rFont val="Calibri"/>
        <family val="2"/>
      </rPr>
      <t>Totalt</t>
    </r>
  </si>
  <si>
    <r>
      <rPr>
        <sz val="11"/>
        <color theme="1"/>
        <rFont val="Calibri"/>
        <family val="2"/>
      </rPr>
      <t>Moms-bokföring</t>
    </r>
  </si>
  <si>
    <r>
      <rPr>
        <sz val="11"/>
        <color theme="1"/>
        <rFont val="Calibri"/>
        <family val="2"/>
      </rPr>
      <t>Moms-bokföring</t>
    </r>
  </si>
  <si>
    <r>
      <rPr>
        <sz val="11"/>
        <color theme="1"/>
        <rFont val="Calibri"/>
        <family val="2"/>
      </rPr>
      <t>Totalt</t>
    </r>
  </si>
  <si>
    <r>
      <rPr>
        <sz val="11"/>
        <color theme="1"/>
        <rFont val="Calibri"/>
        <family val="2"/>
      </rPr>
      <t>Saldo</t>
    </r>
  </si>
  <si>
    <r>
      <rPr>
        <b/>
        <sz val="11"/>
        <color theme="1"/>
        <rFont val="Calibri"/>
        <family val="2"/>
      </rPr>
      <t>1c Exempel på bruttobokföring, där skattens belopp upptas som rättelsepost</t>
    </r>
  </si>
  <si>
    <r>
      <rPr>
        <sz val="11"/>
        <color theme="1"/>
        <rFont val="Calibri"/>
        <family val="2"/>
      </rPr>
      <t>Inköpens moms</t>
    </r>
  </si>
  <si>
    <r>
      <rPr>
        <sz val="11"/>
        <color theme="1"/>
        <rFont val="Calibri"/>
        <family val="2"/>
      </rPr>
      <t>Moms som ska avdras</t>
    </r>
  </si>
  <si>
    <r>
      <rPr>
        <sz val="11"/>
        <color theme="1"/>
        <rFont val="Calibri"/>
        <family val="2"/>
      </rPr>
      <t>Penningkonto</t>
    </r>
  </si>
  <si>
    <r>
      <rPr>
        <sz val="11"/>
        <color theme="1"/>
        <rFont val="Calibri"/>
        <family val="2"/>
      </rPr>
      <t>Faktura 1</t>
    </r>
  </si>
  <si>
    <r>
      <rPr>
        <sz val="11"/>
        <color theme="1"/>
        <rFont val="Calibri"/>
        <family val="2"/>
      </rPr>
      <t>Faktura 3</t>
    </r>
  </si>
  <si>
    <r>
      <rPr>
        <sz val="11"/>
        <color theme="1"/>
        <rFont val="Calibri"/>
        <family val="2"/>
      </rPr>
      <t>Totalt</t>
    </r>
  </si>
  <si>
    <r>
      <rPr>
        <sz val="11"/>
        <color theme="1"/>
        <rFont val="Calibri"/>
        <family val="2"/>
      </rPr>
      <t>Moms-bokföring</t>
    </r>
  </si>
  <si>
    <r>
      <rPr>
        <sz val="11"/>
        <color theme="1"/>
        <rFont val="Calibri"/>
        <family val="2"/>
      </rPr>
      <t>Övr. rörelsekostnader moms</t>
    </r>
  </si>
  <si>
    <r>
      <rPr>
        <sz val="11"/>
        <color theme="1"/>
        <rFont val="Calibri"/>
        <family val="2"/>
      </rPr>
      <t>Faktura 2</t>
    </r>
  </si>
  <si>
    <r>
      <rPr>
        <sz val="11"/>
        <color theme="1"/>
        <rFont val="Calibri"/>
        <family val="2"/>
      </rPr>
      <t>Totalt</t>
    </r>
  </si>
  <si>
    <r>
      <rPr>
        <sz val="11"/>
        <color theme="1"/>
        <rFont val="Calibri"/>
        <family val="2"/>
      </rPr>
      <t>Moms-bokföring</t>
    </r>
  </si>
  <si>
    <r>
      <rPr>
        <sz val="11"/>
        <color theme="1"/>
        <rFont val="Calibri"/>
        <family val="2"/>
      </rPr>
      <t>Huvudbokskonto</t>
    </r>
  </si>
  <si>
    <r>
      <rPr>
        <sz val="11"/>
        <color theme="1"/>
        <rFont val="Calibri"/>
        <family val="2"/>
      </rPr>
      <t>Grupp i balansräkningen eller i resultaträkningen enligt kostnadsslag mot vilken kontot avslutas</t>
    </r>
  </si>
  <si>
    <r>
      <rPr>
        <sz val="11"/>
        <color theme="1"/>
        <rFont val="Calibri"/>
        <family val="2"/>
      </rPr>
      <t>Material och tjänster</t>
    </r>
  </si>
  <si>
    <r>
      <rPr>
        <sz val="11"/>
        <color theme="1"/>
        <rFont val="Calibri"/>
        <family val="2"/>
      </rPr>
      <t>Inköp under räkenskapsperioden/</t>
    </r>
  </si>
  <si>
    <r>
      <rPr>
        <sz val="11"/>
        <color theme="1"/>
        <rFont val="Calibri"/>
        <family val="2"/>
      </rPr>
      <t>Externa tjänster (enligt vad som köpts)</t>
    </r>
  </si>
  <si>
    <r>
      <rPr>
        <sz val="11"/>
        <color theme="1"/>
        <rFont val="Calibri"/>
        <family val="2"/>
      </rPr>
      <t>Övriga rörelsekostnader</t>
    </r>
  </si>
  <si>
    <r>
      <rPr>
        <sz val="11"/>
        <color theme="1"/>
        <rFont val="Calibri"/>
        <family val="2"/>
      </rPr>
      <t>Moms som ska avdras</t>
    </r>
  </si>
  <si>
    <r>
      <rPr>
        <sz val="11"/>
        <color theme="1"/>
        <rFont val="Calibri"/>
        <family val="2"/>
      </rPr>
      <t>Övriga (kortfristiga) fordringar</t>
    </r>
  </si>
  <si>
    <r>
      <rPr>
        <sz val="11"/>
        <color theme="1"/>
        <rFont val="Calibri"/>
        <family val="2"/>
      </rPr>
      <t>Inköpens moms</t>
    </r>
  </si>
  <si>
    <r>
      <rPr>
        <sz val="11"/>
        <color theme="1"/>
        <rFont val="Calibri"/>
        <family val="2"/>
      </rPr>
      <t>Material och tjänster</t>
    </r>
  </si>
  <si>
    <r>
      <rPr>
        <sz val="11"/>
        <color theme="1"/>
        <rFont val="Calibri"/>
        <family val="2"/>
      </rPr>
      <t>Övr. rörelsekostnader moms</t>
    </r>
  </si>
  <si>
    <r>
      <rPr>
        <sz val="11"/>
        <color theme="1"/>
        <rFont val="Calibri"/>
        <family val="2"/>
      </rPr>
      <t>Övriga rörelsekostnader</t>
    </r>
  </si>
  <si>
    <r>
      <rPr>
        <b/>
        <sz val="11"/>
        <color theme="1"/>
        <rFont val="Calibri"/>
        <family val="2"/>
      </rPr>
      <t>Bilaga 3</t>
    </r>
  </si>
  <si>
    <r>
      <rPr>
        <b/>
        <sz val="11"/>
        <color theme="1"/>
        <rFont val="Calibri"/>
        <family val="2"/>
      </rPr>
      <t>Exempel på bokföring av tagande i eget bruk</t>
    </r>
  </si>
  <si>
    <r>
      <rPr>
        <b/>
        <sz val="11"/>
        <color theme="1"/>
        <rFont val="Calibri"/>
        <family val="2"/>
      </rPr>
      <t>3a</t>
    </r>
  </si>
  <si>
    <r>
      <rPr>
        <sz val="11"/>
        <color theme="1"/>
        <rFont val="Calibri"/>
        <family val="2"/>
      </rPr>
      <t>En nyttighet för vars anskaffning mervärdesskatteavdrag har gjorts tas i privat bruk.</t>
    </r>
  </si>
  <si>
    <r>
      <rPr>
        <sz val="11"/>
        <color theme="1"/>
        <rFont val="Calibri"/>
        <family val="2"/>
      </rPr>
      <t>(Överföringen utgör eget bruk både enligt bokföringslagen och mervärdesskattelagen.)</t>
    </r>
  </si>
  <si>
    <r>
      <rPr>
        <sz val="11"/>
        <color theme="1"/>
        <rFont val="Calibri"/>
        <family val="2"/>
      </rPr>
      <t>Eget bruk/Privat konsumt.</t>
    </r>
  </si>
  <si>
    <r>
      <rPr>
        <sz val="11"/>
        <color theme="1"/>
        <rFont val="Calibri"/>
        <family val="2"/>
      </rPr>
      <t>Privatkonto</t>
    </r>
  </si>
  <si>
    <r>
      <rPr>
        <sz val="11"/>
        <color theme="1"/>
        <rFont val="Calibri"/>
        <family val="2"/>
      </rPr>
      <t>Moms som ska betalas</t>
    </r>
  </si>
  <si>
    <r>
      <rPr>
        <sz val="11"/>
        <color theme="1"/>
        <rFont val="Calibri"/>
        <family val="2"/>
      </rPr>
      <t>Moms-bokföring</t>
    </r>
  </si>
  <si>
    <r>
      <rPr>
        <b/>
        <sz val="11"/>
        <color theme="1"/>
        <rFont val="Calibri"/>
        <family val="2"/>
      </rPr>
      <t>3b</t>
    </r>
  </si>
  <si>
    <r>
      <rPr>
        <sz val="11"/>
        <color theme="1"/>
        <rFont val="Calibri"/>
        <family val="2"/>
      </rPr>
      <t>En nyttighet som den bokföringsskyldige själv tillverkat för försäljning överförs till anläggningstillgångar vilka används för ändamål som berättigar till avdrag.</t>
    </r>
  </si>
  <si>
    <r>
      <rPr>
        <sz val="11"/>
        <color theme="1"/>
        <rFont val="Calibri"/>
        <family val="2"/>
      </rPr>
      <t>(Enligt MSL ska mervärdesskatt inte betalas, men enligt BokfL är det fråga om tillverkning för eget bruk som värderas enligt BokfL 5:19 §.)</t>
    </r>
  </si>
  <si>
    <r>
      <rPr>
        <sz val="11"/>
        <color theme="1"/>
        <rFont val="Calibri"/>
        <family val="2"/>
      </rPr>
      <t>Tillverkning för eget bruk</t>
    </r>
  </si>
  <si>
    <r>
      <rPr>
        <sz val="11"/>
        <color theme="1"/>
        <rFont val="Calibri"/>
        <family val="2"/>
      </rPr>
      <t>Inventarier</t>
    </r>
  </si>
  <si>
    <r>
      <rPr>
        <sz val="11"/>
        <color theme="1"/>
        <rFont val="Calibri"/>
        <family val="2"/>
      </rPr>
      <t>Moms som ska betalas</t>
    </r>
  </si>
  <si>
    <r>
      <rPr>
        <b/>
        <sz val="11"/>
        <color theme="1"/>
        <rFont val="Calibri"/>
        <family val="2"/>
      </rPr>
      <t>3c</t>
    </r>
  </si>
  <si>
    <r>
      <rPr>
        <sz val="11"/>
        <color theme="1"/>
        <rFont val="Calibri"/>
        <family val="2"/>
      </rPr>
      <t>Eget bruk av en tjänst som avser fastighetsinnehav medför 1 500 euro skatt som ska betalas.</t>
    </r>
  </si>
  <si>
    <r>
      <rPr>
        <sz val="11"/>
        <color theme="1"/>
        <rFont val="Calibri"/>
        <family val="2"/>
      </rPr>
      <t>Skatten bokförs som kostnad och mervärdesskatteskuld.</t>
    </r>
  </si>
  <si>
    <r>
      <rPr>
        <sz val="11"/>
        <color theme="1"/>
        <rFont val="Calibri"/>
        <family val="2"/>
      </rPr>
      <t>Övriga skötselkostnader för fastigheten</t>
    </r>
  </si>
  <si>
    <r>
      <rPr>
        <sz val="11"/>
        <color theme="1"/>
        <rFont val="Calibri"/>
        <family val="2"/>
      </rPr>
      <t>Moms som ska betalas</t>
    </r>
  </si>
  <si>
    <r>
      <rPr>
        <sz val="11"/>
        <color theme="1"/>
        <rFont val="Calibri"/>
        <family val="2"/>
      </rPr>
      <t>Huvudbokskonto</t>
    </r>
  </si>
  <si>
    <r>
      <rPr>
        <sz val="11"/>
        <color theme="1"/>
        <rFont val="Calibri"/>
        <family val="2"/>
      </rPr>
      <t>Grupp i balansräkningen eller i resultaträkningen enligt kostnadsslag mot vilken kontot avslutas</t>
    </r>
  </si>
  <si>
    <r>
      <rPr>
        <sz val="11"/>
        <color theme="1"/>
        <rFont val="Calibri"/>
        <family val="2"/>
      </rPr>
      <t>Eget bruk/Privat konsumt.</t>
    </r>
  </si>
  <si>
    <r>
      <rPr>
        <sz val="11"/>
        <color theme="1"/>
        <rFont val="Calibri"/>
        <family val="2"/>
      </rPr>
      <t>Den kostnadsgrupp i resultaträkningen som ska korrigeras med ifrågavarande eget bruk</t>
    </r>
  </si>
  <si>
    <r>
      <rPr>
        <sz val="11"/>
        <color theme="1"/>
        <rFont val="Calibri"/>
        <family val="2"/>
      </rPr>
      <t>Privatkonto</t>
    </r>
  </si>
  <si>
    <r>
      <rPr>
        <sz val="11"/>
        <color theme="1"/>
        <rFont val="Calibri"/>
        <family val="2"/>
      </rPr>
      <t>Eget kapital</t>
    </r>
  </si>
  <si>
    <r>
      <rPr>
        <sz val="11"/>
        <color theme="1"/>
        <rFont val="Calibri"/>
        <family val="2"/>
      </rPr>
      <t>Tillverkning för eget bruk</t>
    </r>
  </si>
  <si>
    <r>
      <rPr>
        <sz val="11"/>
        <color theme="1"/>
        <rFont val="Calibri"/>
        <family val="2"/>
      </rPr>
      <t>Tillverkning för eget bruk</t>
    </r>
  </si>
  <si>
    <r>
      <rPr>
        <sz val="11"/>
        <color theme="1"/>
        <rFont val="Calibri"/>
        <family val="2"/>
      </rPr>
      <t>Inventarier</t>
    </r>
  </si>
  <si>
    <r>
      <rPr>
        <sz val="11"/>
        <color theme="1"/>
        <rFont val="Calibri"/>
        <family val="2"/>
      </rPr>
      <t>Maskiner och inventarier</t>
    </r>
  </si>
  <si>
    <r>
      <rPr>
        <sz val="11"/>
        <color theme="1"/>
        <rFont val="Calibri"/>
        <family val="2"/>
      </rPr>
      <t>Övriga skötselkostnader för fastigheten</t>
    </r>
  </si>
  <si>
    <r>
      <rPr>
        <sz val="11"/>
        <color theme="1"/>
        <rFont val="Calibri"/>
        <family val="2"/>
      </rPr>
      <t xml:space="preserve">Övriga rörelsekostnader/ </t>
    </r>
  </si>
  <si>
    <r>
      <rPr>
        <sz val="11"/>
        <color theme="1"/>
        <rFont val="Calibri"/>
        <family val="2"/>
      </rPr>
      <t>Om resultaträkningen för fastighet används Övriga skötselkostnader för fastigheten</t>
    </r>
  </si>
  <si>
    <r>
      <rPr>
        <sz val="11"/>
        <color theme="1"/>
        <rFont val="Calibri"/>
        <family val="2"/>
      </rPr>
      <t>Moms som ska betalas</t>
    </r>
  </si>
  <si>
    <r>
      <rPr>
        <sz val="11"/>
        <color theme="1"/>
        <rFont val="Calibri"/>
        <family val="2"/>
      </rPr>
      <t>Övriga (kortfristiga) skulder</t>
    </r>
  </si>
  <si>
    <r>
      <rPr>
        <b/>
        <sz val="11"/>
        <color theme="1"/>
        <rFont val="Calibri"/>
        <family val="2"/>
      </rPr>
      <t>Bilaga 4</t>
    </r>
  </si>
  <si>
    <r>
      <rPr>
        <b/>
        <sz val="11"/>
        <color theme="1"/>
        <rFont val="Calibri"/>
        <family val="2"/>
      </rPr>
      <t>Exempel på bokföring av gemenskapsinterna förvärv och omvänd skatteplikt</t>
    </r>
  </si>
  <si>
    <r>
      <rPr>
        <b/>
        <sz val="11"/>
        <color theme="1"/>
        <rFont val="Calibri"/>
        <family val="2"/>
      </rPr>
      <t>EXEMPEL PÅ GEMENSKAPSINTERNT FÖRVÄRV</t>
    </r>
  </si>
  <si>
    <r>
      <rPr>
        <sz val="11"/>
        <color theme="1"/>
        <rFont val="Calibri"/>
        <family val="2"/>
      </rPr>
      <t>Faktura 10 000,00</t>
    </r>
  </si>
  <si>
    <r>
      <rPr>
        <b/>
        <sz val="11"/>
        <color theme="1"/>
        <rFont val="Calibri"/>
        <family val="2"/>
      </rPr>
      <t>4a Anskaffningen används för ändamål som berättigar till avdrag</t>
    </r>
  </si>
  <si>
    <r>
      <rPr>
        <sz val="11"/>
        <color theme="1"/>
        <rFont val="Calibri"/>
        <family val="2"/>
      </rPr>
      <t>Moms som ska betalas</t>
    </r>
  </si>
  <si>
    <r>
      <rPr>
        <sz val="11"/>
        <color theme="1"/>
        <rFont val="Calibri"/>
        <family val="2"/>
      </rPr>
      <t>Moms som ska avdras</t>
    </r>
  </si>
  <si>
    <r>
      <rPr>
        <sz val="11"/>
        <color theme="1"/>
        <rFont val="Calibri"/>
        <family val="2"/>
      </rPr>
      <t>Penningkonto</t>
    </r>
  </si>
  <si>
    <r>
      <rPr>
        <sz val="11"/>
        <color theme="1"/>
        <rFont val="Calibri"/>
        <family val="2"/>
      </rPr>
      <t>Anskaffning</t>
    </r>
  </si>
  <si>
    <r>
      <rPr>
        <sz val="11"/>
        <color theme="1"/>
        <rFont val="Calibri"/>
        <family val="2"/>
      </rPr>
      <t>Moms-bokföring</t>
    </r>
  </si>
  <si>
    <r>
      <rPr>
        <b/>
        <sz val="11"/>
        <color theme="1"/>
        <rFont val="Calibri"/>
        <family val="2"/>
      </rPr>
      <t>4b Anskaffningen används inte för ändamål som berättigar till avdrag</t>
    </r>
  </si>
  <si>
    <r>
      <rPr>
        <sz val="11"/>
        <color theme="1"/>
        <rFont val="Calibri"/>
        <family val="2"/>
      </rPr>
      <t>En del av den skattskyldiges verksamhet är exempelvis inte mervärdesskattepliktig och reklammaterial för denna verksamhet köps.</t>
    </r>
  </si>
  <si>
    <r>
      <rPr>
        <sz val="11"/>
        <color theme="1"/>
        <rFont val="Calibri"/>
        <family val="2"/>
      </rPr>
      <t>Reklammaterial, ej moms</t>
    </r>
  </si>
  <si>
    <r>
      <rPr>
        <sz val="11"/>
        <color theme="1"/>
        <rFont val="Calibri"/>
        <family val="2"/>
      </rPr>
      <t>Moms som ska betalas</t>
    </r>
  </si>
  <si>
    <r>
      <rPr>
        <sz val="11"/>
        <color theme="1"/>
        <rFont val="Calibri"/>
        <family val="2"/>
      </rPr>
      <t>Moms som ska avdras</t>
    </r>
  </si>
  <si>
    <r>
      <rPr>
        <sz val="11"/>
        <color theme="1"/>
        <rFont val="Calibri"/>
        <family val="2"/>
      </rPr>
      <t>Penningkonto</t>
    </r>
  </si>
  <si>
    <r>
      <rPr>
        <sz val="11"/>
        <color theme="1"/>
        <rFont val="Calibri"/>
        <family val="2"/>
      </rPr>
      <t>Inköp</t>
    </r>
  </si>
  <si>
    <r>
      <rPr>
        <sz val="11"/>
        <color theme="1"/>
        <rFont val="Calibri"/>
        <family val="2"/>
      </rPr>
      <t>Moms-bokföring</t>
    </r>
  </si>
  <si>
    <r>
      <rPr>
        <b/>
        <sz val="11"/>
        <color theme="1"/>
        <rFont val="Calibri"/>
        <family val="2"/>
      </rPr>
      <t>EXEMPEL PÅ OMVÄND SKATTEPLIKT</t>
    </r>
  </si>
  <si>
    <r>
      <rPr>
        <sz val="11"/>
        <color theme="1"/>
        <rFont val="Calibri"/>
        <family val="2"/>
      </rPr>
      <t>Faktura 10 000,00</t>
    </r>
  </si>
  <si>
    <r>
      <rPr>
        <b/>
        <sz val="11"/>
        <color theme="1"/>
        <rFont val="Calibri"/>
        <family val="2"/>
      </rPr>
      <t>4c Anskaffningen används för ändamål som berättigar till avdrag</t>
    </r>
  </si>
  <si>
    <r>
      <rPr>
        <sz val="11"/>
        <color theme="1"/>
        <rFont val="Calibri"/>
        <family val="2"/>
      </rPr>
      <t>Inköp/omvänd skatteplikt</t>
    </r>
  </si>
  <si>
    <r>
      <rPr>
        <sz val="11"/>
        <color theme="1"/>
        <rFont val="Calibri"/>
        <family val="2"/>
      </rPr>
      <t>Moms som ska betalas</t>
    </r>
  </si>
  <si>
    <r>
      <rPr>
        <sz val="11"/>
        <color theme="1"/>
        <rFont val="Calibri"/>
        <family val="2"/>
      </rPr>
      <t>Moms som ska avdras</t>
    </r>
  </si>
  <si>
    <r>
      <rPr>
        <sz val="11"/>
        <color theme="1"/>
        <rFont val="Calibri"/>
        <family val="2"/>
      </rPr>
      <t>Penningkonto</t>
    </r>
  </si>
  <si>
    <r>
      <rPr>
        <sz val="11"/>
        <color theme="1"/>
        <rFont val="Calibri"/>
        <family val="2"/>
      </rPr>
      <t>Inköp</t>
    </r>
  </si>
  <si>
    <r>
      <rPr>
        <sz val="11"/>
        <color theme="1"/>
        <rFont val="Calibri"/>
        <family val="2"/>
      </rPr>
      <t>Moms-bokföring</t>
    </r>
  </si>
  <si>
    <r>
      <rPr>
        <b/>
        <sz val="11"/>
        <color theme="1"/>
        <rFont val="Calibri"/>
        <family val="2"/>
      </rPr>
      <t>4d Anskaffningen används inte för ändamål som berättigar till avdrag</t>
    </r>
  </si>
  <si>
    <r>
      <rPr>
        <sz val="11"/>
        <color theme="1"/>
        <rFont val="Calibri"/>
        <family val="2"/>
      </rPr>
      <t>Inköp/omvänd skatteplikt</t>
    </r>
  </si>
  <si>
    <r>
      <rPr>
        <sz val="11"/>
        <color theme="1"/>
        <rFont val="Calibri"/>
        <family val="2"/>
      </rPr>
      <t>Moms som ska betalas</t>
    </r>
  </si>
  <si>
    <r>
      <rPr>
        <sz val="11"/>
        <color theme="1"/>
        <rFont val="Calibri"/>
        <family val="2"/>
      </rPr>
      <t>Moms som ska avdras</t>
    </r>
  </si>
  <si>
    <r>
      <rPr>
        <sz val="11"/>
        <color theme="1"/>
        <rFont val="Calibri"/>
        <family val="2"/>
      </rPr>
      <t>Penningkonto</t>
    </r>
  </si>
  <si>
    <r>
      <rPr>
        <sz val="11"/>
        <color theme="1"/>
        <rFont val="Calibri"/>
        <family val="2"/>
      </rPr>
      <t>Inköp</t>
    </r>
  </si>
  <si>
    <r>
      <rPr>
        <sz val="11"/>
        <color theme="1"/>
        <rFont val="Calibri"/>
        <family val="2"/>
      </rPr>
      <t>Moms-bokföring</t>
    </r>
  </si>
  <si>
    <r>
      <rPr>
        <sz val="11"/>
        <color theme="1"/>
        <rFont val="Calibri"/>
        <family val="2"/>
      </rPr>
      <t>Huvudbokskonto</t>
    </r>
  </si>
  <si>
    <r>
      <rPr>
        <sz val="11"/>
        <color theme="1"/>
        <rFont val="Calibri"/>
        <family val="2"/>
      </rPr>
      <t>Grupp i balansräkningen eller i resultaträkningen enligt kostnadsslag mot vilken kontot avslutas</t>
    </r>
  </si>
  <si>
    <r>
      <rPr>
        <sz val="11"/>
        <color theme="1"/>
        <rFont val="Calibri"/>
        <family val="2"/>
      </rPr>
      <t>Gemenskapsinterna förvärv 24 %</t>
    </r>
  </si>
  <si>
    <r>
      <rPr>
        <sz val="11"/>
        <color theme="1"/>
        <rFont val="Calibri"/>
        <family val="2"/>
      </rPr>
      <t>Material och tjänster</t>
    </r>
  </si>
  <si>
    <r>
      <rPr>
        <sz val="11"/>
        <color theme="1"/>
        <rFont val="Calibri"/>
        <family val="2"/>
      </rPr>
      <t>Reklammaterial, ej moms</t>
    </r>
  </si>
  <si>
    <r>
      <rPr>
        <sz val="11"/>
        <color theme="1"/>
        <rFont val="Calibri"/>
        <family val="2"/>
      </rPr>
      <t>Övriga rörelsekostnader</t>
    </r>
  </si>
  <si>
    <r>
      <rPr>
        <sz val="11"/>
        <color theme="1"/>
        <rFont val="Calibri"/>
        <family val="2"/>
      </rPr>
      <t>Moms som ska betalas</t>
    </r>
  </si>
  <si>
    <r>
      <rPr>
        <sz val="11"/>
        <color theme="1"/>
        <rFont val="Calibri"/>
        <family val="2"/>
      </rPr>
      <t>Övriga (kortfristiga) skulder</t>
    </r>
  </si>
  <si>
    <r>
      <rPr>
        <sz val="11"/>
        <color theme="1"/>
        <rFont val="Calibri"/>
        <family val="2"/>
      </rPr>
      <t>Moms som ska avdras</t>
    </r>
  </si>
  <si>
    <r>
      <rPr>
        <sz val="11"/>
        <color theme="1"/>
        <rFont val="Calibri"/>
        <family val="2"/>
      </rPr>
      <t>Övriga (kortfristiga) fordringar</t>
    </r>
  </si>
  <si>
    <r>
      <rPr>
        <sz val="11"/>
        <color theme="1"/>
        <rFont val="Calibri"/>
        <family val="2"/>
      </rPr>
      <t>Inköp/omvänd skatteplikt</t>
    </r>
  </si>
  <si>
    <r>
      <rPr>
        <sz val="11"/>
        <color theme="1"/>
        <rFont val="Calibri"/>
        <family val="2"/>
      </rPr>
      <t>Material och tjänster</t>
    </r>
  </si>
  <si>
    <r>
      <rPr>
        <b/>
        <sz val="11"/>
        <color theme="1"/>
        <rFont val="Calibri"/>
        <family val="2"/>
      </rPr>
      <t>Bilaga 5</t>
    </r>
  </si>
  <si>
    <r>
      <rPr>
        <b/>
        <sz val="11"/>
        <color theme="1"/>
        <rFont val="Calibri"/>
        <family val="2"/>
      </rPr>
      <t>Exempel på bokföring av import</t>
    </r>
  </si>
  <si>
    <r>
      <rPr>
        <sz val="11"/>
        <color theme="1"/>
        <rFont val="Calibri"/>
        <family val="2"/>
      </rPr>
      <t>Inköpsfaktura</t>
    </r>
  </si>
  <si>
    <r>
      <rPr>
        <sz val="11"/>
        <color theme="1"/>
        <rFont val="Calibri"/>
        <family val="2"/>
      </rPr>
      <t>Kostnader för import,</t>
    </r>
  </si>
  <si>
    <r>
      <rPr>
        <sz val="11"/>
        <color theme="1"/>
        <rFont val="Calibri"/>
        <family val="2"/>
      </rPr>
      <t>t.ex. *)</t>
    </r>
  </si>
  <si>
    <r>
      <rPr>
        <sz val="9"/>
        <color theme="1"/>
        <rFont val="Calibri"/>
        <family val="2"/>
      </rPr>
      <t xml:space="preserve"> – skatter, tullar, importavgifter</t>
    </r>
  </si>
  <si>
    <r>
      <rPr>
        <sz val="9"/>
        <color theme="1"/>
        <rFont val="Calibri"/>
        <family val="2"/>
      </rPr>
      <t>– kostnader för frakt, transport, lastning, lossning, spedition, försäkringar</t>
    </r>
  </si>
  <si>
    <r>
      <rPr>
        <sz val="11"/>
        <color theme="1"/>
        <rFont val="Calibri"/>
        <family val="2"/>
      </rPr>
      <t>Skattegrund vid import</t>
    </r>
  </si>
  <si>
    <r>
      <rPr>
        <b/>
        <sz val="11"/>
        <color theme="1"/>
        <rFont val="Calibri"/>
        <family val="2"/>
      </rPr>
      <t>5a Anskaffningen används i sin helhet för ändamål som berättigar till avdrag</t>
    </r>
  </si>
  <si>
    <r>
      <rPr>
        <sz val="11"/>
        <color theme="1"/>
        <rFont val="Calibri"/>
        <family val="2"/>
      </rPr>
      <t>Moms som ska betalas</t>
    </r>
  </si>
  <si>
    <r>
      <rPr>
        <sz val="11"/>
        <color theme="1"/>
        <rFont val="Calibri"/>
        <family val="2"/>
      </rPr>
      <t>Moms som ska avdras</t>
    </r>
  </si>
  <si>
    <r>
      <rPr>
        <sz val="11"/>
        <color theme="1"/>
        <rFont val="Calibri"/>
        <family val="2"/>
      </rPr>
      <t>Penningkonto</t>
    </r>
  </si>
  <si>
    <r>
      <rPr>
        <sz val="11"/>
        <color theme="1"/>
        <rFont val="Calibri"/>
        <family val="2"/>
      </rPr>
      <t>Skattegrund</t>
    </r>
  </si>
  <si>
    <r>
      <rPr>
        <sz val="11"/>
        <color theme="1"/>
        <rFont val="Calibri"/>
        <family val="2"/>
      </rPr>
      <t>Moms-bokföring</t>
    </r>
  </si>
  <si>
    <r>
      <rPr>
        <sz val="11"/>
        <color theme="1"/>
        <rFont val="Calibri"/>
        <family val="2"/>
      </rPr>
      <t>*) I praktiken kan det vara motiverat att följa med kostnaderna för importen på separata konton.</t>
    </r>
  </si>
  <si>
    <r>
      <rPr>
        <b/>
        <sz val="11"/>
        <color theme="1"/>
        <rFont val="Calibri"/>
        <family val="2"/>
      </rPr>
      <t>5b Anskaffningen används inte för ändamål som berättigar till avdrag</t>
    </r>
  </si>
  <si>
    <r>
      <rPr>
        <sz val="11"/>
        <color theme="1"/>
        <rFont val="Calibri"/>
        <family val="2"/>
      </rPr>
      <t>En del av den skattskyldiges verksamhet är exempelvis inte mervärdesskattepliktig och reklammaterial för denna verksamhet köps.</t>
    </r>
  </si>
  <si>
    <r>
      <rPr>
        <sz val="11"/>
        <color theme="1"/>
        <rFont val="Calibri"/>
        <family val="2"/>
      </rPr>
      <t>Import, ej avdrag</t>
    </r>
  </si>
  <si>
    <r>
      <rPr>
        <sz val="11"/>
        <color theme="1"/>
        <rFont val="Calibri"/>
        <family val="2"/>
      </rPr>
      <t>Moms som ska betalas</t>
    </r>
  </si>
  <si>
    <r>
      <rPr>
        <sz val="11"/>
        <color theme="1"/>
        <rFont val="Calibri"/>
        <family val="2"/>
      </rPr>
      <t>Moms som ska avdras</t>
    </r>
  </si>
  <si>
    <r>
      <rPr>
        <sz val="11"/>
        <color theme="1"/>
        <rFont val="Calibri"/>
        <family val="2"/>
      </rPr>
      <t>Penningkonto</t>
    </r>
  </si>
  <si>
    <r>
      <rPr>
        <sz val="11"/>
        <color theme="1"/>
        <rFont val="Calibri"/>
        <family val="2"/>
      </rPr>
      <t>Skattegrund</t>
    </r>
  </si>
  <si>
    <r>
      <rPr>
        <sz val="11"/>
        <color theme="1"/>
        <rFont val="Calibri"/>
        <family val="2"/>
      </rPr>
      <t>Moms-bokföring</t>
    </r>
  </si>
  <si>
    <r>
      <rPr>
        <sz val="11"/>
        <color theme="1"/>
        <rFont val="Calibri"/>
        <family val="2"/>
      </rPr>
      <t>Huvudbokskonto</t>
    </r>
  </si>
  <si>
    <r>
      <rPr>
        <sz val="11"/>
        <color theme="1"/>
        <rFont val="Calibri"/>
        <family val="2"/>
      </rPr>
      <t>Grupp i balansräkningen eller i resultaträkningen enligt kostnadsslag mot vilken kontot avslutas</t>
    </r>
  </si>
  <si>
    <r>
      <rPr>
        <sz val="11"/>
        <color theme="1"/>
        <rFont val="Calibri"/>
        <family val="2"/>
      </rPr>
      <t>Material och tjänster</t>
    </r>
  </si>
  <si>
    <r>
      <rPr>
        <sz val="11"/>
        <color theme="1"/>
        <rFont val="Calibri"/>
        <family val="2"/>
      </rPr>
      <t>Import, ej avdrag</t>
    </r>
  </si>
  <si>
    <r>
      <rPr>
        <sz val="11"/>
        <color theme="1"/>
        <rFont val="Calibri"/>
        <family val="2"/>
      </rPr>
      <t>Material och tjänster</t>
    </r>
  </si>
  <si>
    <r>
      <rPr>
        <sz val="11"/>
        <color theme="1"/>
        <rFont val="Calibri"/>
        <family val="2"/>
      </rPr>
      <t>Moms som ska betalas</t>
    </r>
  </si>
  <si>
    <r>
      <rPr>
        <sz val="11"/>
        <color theme="1"/>
        <rFont val="Calibri"/>
        <family val="2"/>
      </rPr>
      <t>Övriga (kortfristiga) skulder</t>
    </r>
  </si>
  <si>
    <r>
      <rPr>
        <sz val="11"/>
        <color theme="1"/>
        <rFont val="Calibri"/>
        <family val="2"/>
      </rPr>
      <t>Moms som ska avdras</t>
    </r>
  </si>
  <si>
    <r>
      <rPr>
        <sz val="11"/>
        <color theme="1"/>
        <rFont val="Calibri"/>
        <family val="2"/>
      </rPr>
      <t>Övriga (kortfristiga) fordringar</t>
    </r>
  </si>
  <si>
    <r>
      <rPr>
        <b/>
        <sz val="11"/>
        <color theme="1"/>
        <rFont val="Calibri"/>
        <family val="2"/>
      </rPr>
      <t>Bilaga 6a</t>
    </r>
  </si>
  <si>
    <r>
      <rPr>
        <b/>
        <sz val="11"/>
        <color theme="1"/>
        <rFont val="Calibri"/>
        <family val="2"/>
      </rPr>
      <t>Exempel på justering av mervärdesskatt till följd av ändring i användningsändamålet för fastighet. Avdrag som har gjorts tidigare ska returneras</t>
    </r>
  </si>
  <si>
    <r>
      <rPr>
        <sz val="11"/>
        <color theme="1"/>
        <rFont val="Calibri"/>
        <family val="2"/>
      </rPr>
      <t xml:space="preserve">Fastighet utgående från vars anskaffning ett mervärdesskatteavdrag har gjorts, har varit helt uthyrd för skattepliktig verksamhet. Nu </t>
    </r>
    <r>
      <rPr>
        <sz val="11"/>
        <color theme="1"/>
        <rFont val="Calibri"/>
        <family val="2"/>
      </rPr>
      <t>hyrs fastigheten ut till helt skattefri verksamhet och det gjorda avdraget måste återställas.</t>
    </r>
  </si>
  <si>
    <r>
      <rPr>
        <sz val="11"/>
        <color theme="1"/>
        <rFont val="Calibri"/>
        <family val="2"/>
      </rPr>
      <t>Byggnadens anskaffningsutgift i bokföringen</t>
    </r>
  </si>
  <si>
    <r>
      <rPr>
        <sz val="11"/>
        <color theme="1"/>
        <rFont val="Calibri"/>
        <family val="2"/>
      </rPr>
      <t>Mervärdesskatt som avdragits på fastighetsinvesteringen föregående år</t>
    </r>
  </si>
  <si>
    <r>
      <rPr>
        <sz val="11"/>
        <color theme="1"/>
        <rFont val="Calibri"/>
        <family val="2"/>
      </rPr>
      <t>Mervärdesskatt som ska justeras till följd av skattefri verksamhet</t>
    </r>
  </si>
  <si>
    <r>
      <rPr>
        <sz val="11"/>
        <color theme="1"/>
        <rFont val="Calibri"/>
        <family val="2"/>
      </rPr>
      <t>Byggnadens utgiftsrest</t>
    </r>
    <r>
      <rPr>
        <sz val="11"/>
        <color theme="1"/>
        <rFont val="Calibri"/>
        <family val="2"/>
      </rPr>
      <t xml:space="preserve"> efter avskrivningen det första året</t>
    </r>
  </si>
  <si>
    <r>
      <rPr>
        <sz val="11"/>
        <color theme="1"/>
        <rFont val="Calibri"/>
        <family val="2"/>
      </rPr>
      <t>Trots att det gäller moms som ska returneras ska den behandlas på kontot för skatt som avdras.</t>
    </r>
  </si>
  <si>
    <r>
      <rPr>
        <sz val="11"/>
        <color theme="1"/>
        <rFont val="Calibri"/>
        <family val="2"/>
      </rPr>
      <t>I bokslutet avslutas kontot för moms som ska avdras mot kontot för moms som ska redovisas.</t>
    </r>
  </si>
  <si>
    <r>
      <rPr>
        <sz val="11"/>
        <color theme="1"/>
        <rFont val="Calibri"/>
        <family val="2"/>
      </rPr>
      <t>Byggnad</t>
    </r>
  </si>
  <si>
    <r>
      <rPr>
        <sz val="11"/>
        <color theme="1"/>
        <rFont val="Calibri"/>
        <family val="2"/>
      </rPr>
      <t>Moms som ska avdras</t>
    </r>
  </si>
  <si>
    <r>
      <rPr>
        <sz val="11"/>
        <color theme="1"/>
        <rFont val="Calibri"/>
        <family val="2"/>
      </rPr>
      <t>Saldo</t>
    </r>
  </si>
  <si>
    <r>
      <rPr>
        <sz val="11"/>
        <color theme="1"/>
        <rFont val="Calibri"/>
        <family val="2"/>
      </rPr>
      <t>Huvudbokskonto</t>
    </r>
  </si>
  <si>
    <r>
      <rPr>
        <sz val="11"/>
        <color theme="1"/>
        <rFont val="Calibri"/>
        <family val="2"/>
      </rPr>
      <t>Grupp mot vilken kontot avslutas i balansräkningen eller i resultaträkningen enligt kostnadsslag</t>
    </r>
  </si>
  <si>
    <r>
      <rPr>
        <sz val="11"/>
        <color theme="1"/>
        <rFont val="Calibri"/>
        <family val="2"/>
      </rPr>
      <t>Byggnad</t>
    </r>
  </si>
  <si>
    <r>
      <rPr>
        <sz val="11"/>
        <color theme="1"/>
        <rFont val="Calibri"/>
        <family val="2"/>
      </rPr>
      <t>Bestående aktiva</t>
    </r>
  </si>
  <si>
    <r>
      <rPr>
        <sz val="11"/>
        <color theme="1"/>
        <rFont val="Calibri"/>
        <family val="2"/>
      </rPr>
      <t>Moms som ska avdras</t>
    </r>
  </si>
  <si>
    <r>
      <rPr>
        <sz val="11"/>
        <color theme="1"/>
        <rFont val="Calibri"/>
        <family val="2"/>
      </rPr>
      <t>Övriga (kortfristiga) skulder</t>
    </r>
  </si>
  <si>
    <r>
      <rPr>
        <b/>
        <sz val="11"/>
        <color theme="1"/>
        <rFont val="Calibri"/>
        <family val="2"/>
      </rPr>
      <t>Bilaga 6b</t>
    </r>
  </si>
  <si>
    <r>
      <rPr>
        <b/>
        <sz val="11"/>
        <color theme="1"/>
        <rFont val="Calibri"/>
        <family val="2"/>
      </rPr>
      <t>Exempel på justering av mervärdesskatt till följd av ändring i användningsändamålet för fastighet. Till följd av ändringen i användningsändamålet får tilläggsavdrag göras i mervärdesbeskattningen.</t>
    </r>
  </si>
  <si>
    <r>
      <rPr>
        <sz val="11"/>
        <color theme="1"/>
        <rFont val="Calibri"/>
        <family val="2"/>
      </rPr>
      <t>Anskaffningsutgiften för grundförbättring av en fastighet har varit 545 000 euro år 200N och fastigheten har varit uthyrd för skattefri verksamhet. Fastigheten har 1.1.200(N+2) hyrts ut till helt skattepliktig verksamhet och till följd av ändringen i användningsändamålet får ett extra avdrag göras på mervärdesskatten. Mervärdesskatten för anskaffningen var 120 000 €. Från och med år 200(N+2) får man göra ett avdrag på 1/10, det vill säga 12 000 €.</t>
    </r>
  </si>
  <si>
    <r>
      <rPr>
        <sz val="11"/>
        <color theme="1"/>
        <rFont val="Calibri"/>
        <family val="2"/>
      </rPr>
      <t>I slutet av det andra året var byggnadens oavskrivna anskaffningsutgift (545 000 + 120 000 ./.. 19 000 (avskrivning))</t>
    </r>
  </si>
  <si>
    <r>
      <rPr>
        <sz val="11"/>
        <color theme="1"/>
        <rFont val="Calibri"/>
        <family val="2"/>
      </rPr>
      <t>Mervärdesskatt som avdragits till följd av ändring av användningsändamålet</t>
    </r>
  </si>
  <si>
    <r>
      <rPr>
        <sz val="11"/>
        <color theme="1"/>
        <rFont val="Calibri"/>
        <family val="2"/>
      </rPr>
      <t>Den oavskrivna anskaffningsutgiften justerad med den skatt som ska avdras sammanlagt</t>
    </r>
  </si>
  <si>
    <r>
      <rPr>
        <sz val="11"/>
        <color theme="1"/>
        <rFont val="Calibri"/>
        <family val="2"/>
      </rPr>
      <t>Byggnad</t>
    </r>
  </si>
  <si>
    <r>
      <rPr>
        <sz val="11"/>
        <color theme="1"/>
        <rFont val="Calibri"/>
        <family val="2"/>
      </rPr>
      <t>Avskrivningar</t>
    </r>
  </si>
  <si>
    <r>
      <rPr>
        <sz val="11"/>
        <color theme="1"/>
        <rFont val="Calibri"/>
        <family val="2"/>
      </rPr>
      <t>Moms som ska avdras</t>
    </r>
  </si>
  <si>
    <r>
      <rPr>
        <sz val="11"/>
        <color theme="1"/>
        <rFont val="Calibri"/>
        <family val="2"/>
      </rPr>
      <t>Huvudbokskonto</t>
    </r>
  </si>
  <si>
    <r>
      <rPr>
        <sz val="11"/>
        <color theme="1"/>
        <rFont val="Calibri"/>
        <family val="2"/>
      </rPr>
      <t>Grupp mot vilken kontot avslutas i balansräkningen eller i resultaträkningen enligt kostnadsslag</t>
    </r>
  </si>
  <si>
    <r>
      <rPr>
        <sz val="11"/>
        <color theme="1"/>
        <rFont val="Calibri"/>
        <family val="2"/>
      </rPr>
      <t>Byggnad</t>
    </r>
  </si>
  <si>
    <r>
      <rPr>
        <sz val="11"/>
        <color theme="1"/>
        <rFont val="Calibri"/>
        <family val="2"/>
      </rPr>
      <t>Bestående aktiva</t>
    </r>
  </si>
  <si>
    <r>
      <rPr>
        <sz val="11"/>
        <color theme="1"/>
        <rFont val="Calibri"/>
        <family val="2"/>
      </rPr>
      <t>Avskrivningar</t>
    </r>
  </si>
  <si>
    <r>
      <rPr>
        <sz val="11"/>
        <color theme="1"/>
        <rFont val="Calibri"/>
        <family val="2"/>
      </rPr>
      <t>Avskrivningar och nedskrivningar</t>
    </r>
  </si>
  <si>
    <r>
      <rPr>
        <sz val="11"/>
        <color theme="1"/>
        <rFont val="Calibri"/>
        <family val="2"/>
      </rPr>
      <t>Moms som ska avdras</t>
    </r>
  </si>
  <si>
    <r>
      <rPr>
        <sz val="11"/>
        <color theme="1"/>
        <rFont val="Calibri"/>
        <family val="2"/>
      </rPr>
      <t>Övriga (kortfristiga) skulder</t>
    </r>
  </si>
  <si>
    <r>
      <rPr>
        <sz val="11"/>
        <color theme="1"/>
        <rFont val="Calibri"/>
        <family val="2"/>
      </rPr>
      <t>I bokslutet avslutas moms som ska avdras mot kontot för moms som ska redovisas</t>
    </r>
  </si>
  <si>
    <r>
      <rPr>
        <b/>
        <sz val="11"/>
        <color theme="1"/>
        <rFont val="Calibri"/>
        <family val="2"/>
      </rPr>
      <t>Bilaga 7</t>
    </r>
  </si>
  <si>
    <r>
      <rPr>
        <b/>
        <sz val="11"/>
        <color theme="1"/>
        <rFont val="Calibri"/>
        <family val="2"/>
      </rPr>
      <t>Periodisering enligt kontantprincipen</t>
    </r>
  </si>
  <si>
    <r>
      <rPr>
        <b/>
        <sz val="11"/>
        <color theme="1"/>
        <rFont val="Calibri"/>
        <family val="2"/>
      </rPr>
      <t>Räkenskapsperiod 1./Bokslut</t>
    </r>
  </si>
  <si>
    <r>
      <rPr>
        <sz val="11"/>
        <color theme="1"/>
        <rFont val="Calibri"/>
        <family val="2"/>
      </rPr>
      <t>Försäljning</t>
    </r>
  </si>
  <si>
    <r>
      <rPr>
        <sz val="11"/>
        <color theme="1"/>
        <rFont val="Calibri"/>
        <family val="2"/>
      </rPr>
      <t>Kundfordring</t>
    </r>
  </si>
  <si>
    <r>
      <rPr>
        <sz val="11"/>
        <color theme="1"/>
        <rFont val="Calibri"/>
        <family val="2"/>
      </rPr>
      <t>Operiodiserad moms som ska betalas (passiva resultatregleringar)</t>
    </r>
  </si>
  <si>
    <r>
      <rPr>
        <sz val="11"/>
        <color theme="1"/>
        <rFont val="Calibri"/>
        <family val="2"/>
      </rPr>
      <t>Inköp</t>
    </r>
  </si>
  <si>
    <r>
      <rPr>
        <sz val="11"/>
        <color theme="1"/>
        <rFont val="Calibri"/>
        <family val="2"/>
      </rPr>
      <t>Leverantörsskulder</t>
    </r>
  </si>
  <si>
    <r>
      <rPr>
        <sz val="11"/>
        <color theme="1"/>
        <rFont val="Calibri"/>
        <family val="2"/>
      </rPr>
      <t>Operiodiserad moms som ska avdras (aktiva resultatregleringar)</t>
    </r>
  </si>
  <si>
    <r>
      <rPr>
        <b/>
        <sz val="11"/>
        <color theme="1"/>
        <rFont val="Calibri"/>
        <family val="2"/>
      </rPr>
      <t>Räkenskapsperiod 2.</t>
    </r>
  </si>
  <si>
    <r>
      <rPr>
        <sz val="11"/>
        <color theme="1"/>
        <rFont val="Calibri"/>
        <family val="2"/>
      </rPr>
      <t>Kundfordring</t>
    </r>
  </si>
  <si>
    <r>
      <rPr>
        <sz val="11"/>
        <color theme="1"/>
        <rFont val="Calibri"/>
        <family val="2"/>
      </rPr>
      <t>Bankkonto</t>
    </r>
  </si>
  <si>
    <r>
      <rPr>
        <sz val="11"/>
        <color theme="1"/>
        <rFont val="Calibri"/>
        <family val="2"/>
      </rPr>
      <t>Moms som ska betalas</t>
    </r>
  </si>
  <si>
    <r>
      <rPr>
        <sz val="11"/>
        <color theme="1"/>
        <rFont val="Calibri"/>
        <family val="2"/>
      </rPr>
      <t>Passiva resultatregleringar</t>
    </r>
  </si>
  <si>
    <r>
      <rPr>
        <sz val="11"/>
        <color theme="1"/>
        <rFont val="Calibri"/>
        <family val="2"/>
      </rPr>
      <t>Leverantörsskuld</t>
    </r>
  </si>
  <si>
    <r>
      <rPr>
        <sz val="11"/>
        <color theme="1"/>
        <rFont val="Calibri"/>
        <family val="2"/>
      </rPr>
      <t>Bankkonto</t>
    </r>
  </si>
  <si>
    <r>
      <rPr>
        <sz val="11"/>
        <color theme="1"/>
        <rFont val="Calibri"/>
        <family val="2"/>
      </rPr>
      <t>Moms som ska avdras</t>
    </r>
  </si>
  <si>
    <r>
      <rPr>
        <sz val="11"/>
        <color theme="1"/>
        <rFont val="Calibri"/>
        <family val="2"/>
      </rPr>
      <t>Aktiva resultatregleringar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</si>
</sst>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9" fontId="0" fillId="0" borderId="0" xfId="0" applyNumberFormat="1"/>
    <xf numFmtId="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0" fillId="0" borderId="5" xfId="0" applyNumberFormat="1" applyBorder="1"/>
    <xf numFmtId="0" fontId="0" fillId="0" borderId="5" xfId="0" applyBorder="1"/>
    <xf numFmtId="4" fontId="0" fillId="0" borderId="3" xfId="0" applyNumberFormat="1" applyBorder="1"/>
    <xf numFmtId="0" fontId="0" fillId="0" borderId="6" xfId="0" applyBorder="1"/>
    <xf numFmtId="0" fontId="0" fillId="0" borderId="7" xfId="0" applyBorder="1"/>
    <xf numFmtId="4" fontId="0" fillId="0" borderId="2" xfId="0" applyNumberFormat="1" applyBorder="1"/>
    <xf numFmtId="4" fontId="0" fillId="0" borderId="4" xfId="0" applyNumberFormat="1" applyBorder="1"/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8" xfId="0" applyBorder="1"/>
    <xf numFmtId="0" fontId="2" fillId="0" borderId="0" xfId="0" applyFont="1"/>
    <xf numFmtId="0" fontId="0" fillId="0" borderId="1" xfId="0" applyBorder="1"/>
    <xf numFmtId="4" fontId="0" fillId="0" borderId="0" xfId="0" applyNumberFormat="1" applyBorder="1"/>
    <xf numFmtId="164" fontId="0" fillId="0" borderId="0" xfId="0" applyNumberFormat="1"/>
    <xf numFmtId="10" fontId="0" fillId="0" borderId="0" xfId="0" applyNumberFormat="1"/>
    <xf numFmtId="0" fontId="0" fillId="0" borderId="0" xfId="0" applyBorder="1" applyAlignment="1">
      <alignment shrinkToFit="1"/>
    </xf>
    <xf numFmtId="0" fontId="0" fillId="0" borderId="4" xfId="0" applyBorder="1" applyAlignment="1">
      <alignment shrinkToFit="1"/>
    </xf>
    <xf numFmtId="0" fontId="4" fillId="0" borderId="0" xfId="0" quotePrefix="1" applyFont="1" applyAlignment="1">
      <alignment wrapText="1"/>
    </xf>
    <xf numFmtId="0" fontId="0" fillId="0" borderId="0" xfId="0"/>
    <xf numFmtId="0" fontId="0" fillId="0" borderId="5" xfId="0" applyFill="1" applyBorder="1"/>
    <xf numFmtId="0" fontId="0" fillId="0" borderId="0" xfId="0"/>
    <xf numFmtId="0" fontId="0" fillId="0" borderId="0" xfId="0" applyBorder="1"/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4" xfId="0" applyBorder="1"/>
    <xf numFmtId="0" fontId="5" fillId="0" borderId="0" xfId="0" applyFont="1"/>
    <xf numFmtId="9" fontId="5" fillId="0" borderId="0" xfId="0" applyNumberFormat="1" applyFont="1"/>
    <xf numFmtId="0" fontId="6" fillId="0" borderId="0" xfId="1" applyFont="1"/>
    <xf numFmtId="0" fontId="6" fillId="0" borderId="0" xfId="1" applyFont="1" applyAlignment="1">
      <alignment wrapText="1"/>
    </xf>
    <xf numFmtId="0" fontId="0" fillId="0" borderId="0" xfId="0"/>
    <xf numFmtId="0" fontId="0" fillId="0" borderId="5" xfId="0" applyBorder="1"/>
    <xf numFmtId="4" fontId="7" fillId="0" borderId="2" xfId="0" applyNumberFormat="1" applyFont="1" applyBorder="1"/>
    <xf numFmtId="4" fontId="8" fillId="0" borderId="2" xfId="0" applyNumberFormat="1" applyFont="1" applyBorder="1"/>
    <xf numFmtId="0" fontId="9" fillId="0" borderId="0" xfId="0" applyFont="1"/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8" xfId="0" applyBorder="1"/>
    <xf numFmtId="0" fontId="0" fillId="0" borderId="1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0" xfId="0" applyAlignment="1">
      <alignment shrinkToFit="1"/>
    </xf>
    <xf numFmtId="0" fontId="0" fillId="0" borderId="8" xfId="0" applyBorder="1" applyAlignment="1">
      <alignment shrinkToFit="1"/>
    </xf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ITE%20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ITE%20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ITE%20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ITE%20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ITE%20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ITE%206a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ITE%206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ITE%20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ITE 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ITE 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ITE 3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ITE 4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ITE 5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ITE 6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ITE 6b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ITE 7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6"/>
  <sheetViews>
    <sheetView workbookViewId="0">
      <selection activeCell="C3" sqref="C3"/>
    </sheetView>
  </sheetViews>
  <sheetFormatPr defaultColWidth="8.85546875" defaultRowHeight="15" x14ac:dyDescent="0.25"/>
  <cols>
    <col min="1" max="1" width="10.140625" style="34" bestFit="1" customWidth="1"/>
    <col min="2" max="2" width="75.140625" style="34" customWidth="1"/>
    <col min="3" max="16384" width="8.85546875" style="34"/>
  </cols>
  <sheetData>
    <row r="3" spans="2:3" x14ac:dyDescent="0.25">
      <c r="B3" s="34" t="s">
        <v>0</v>
      </c>
      <c r="C3" s="35">
        <v>0.24</v>
      </c>
    </row>
    <row r="8" spans="2:3" x14ac:dyDescent="0.25">
      <c r="B8" s="36"/>
    </row>
    <row r="9" spans="2:3" x14ac:dyDescent="0.25">
      <c r="B9" s="37" t="str">
        <f>'[1]LIITE 1'!$A$1&amp;" - "&amp;'[1]LIITE 1'!$A$2</f>
        <v xml:space="preserve">Liite 1 - Esimerkit myyntien kirjaamisesta </v>
      </c>
    </row>
    <row r="10" spans="2:3" x14ac:dyDescent="0.25">
      <c r="B10" s="37" t="str">
        <f>'[2]LIITE 2'!$A$1&amp;" - "&amp;'[2]LIITE 2'!$A$2</f>
        <v>Liite 2 - Esimerkit ostojen kirjaamisesta</v>
      </c>
    </row>
    <row r="11" spans="2:3" x14ac:dyDescent="0.25">
      <c r="B11" s="37" t="str">
        <f>'[3]LIITE 3'!$A$1&amp;" - "&amp;'[3]LIITE 3'!$A$2</f>
        <v>Liite 3 - Esimerkit oman käytön kirjaamisesta</v>
      </c>
    </row>
    <row r="12" spans="2:3" ht="30" x14ac:dyDescent="0.25">
      <c r="B12" s="37" t="str">
        <f>'[4]LIITE 4'!$A$1&amp;" - "&amp;'[4]LIITE 4'!$A$2</f>
        <v>Liite 4 - Esimerkit yhteisöhankinnan ja käännetyn verovelvollisuuden kirjaamisesta</v>
      </c>
    </row>
    <row r="13" spans="2:3" x14ac:dyDescent="0.25">
      <c r="B13" s="37" t="str">
        <f>'[5]LIITE 5'!$A$1&amp;" - "&amp;'[5]LIITE 5'!$A$2</f>
        <v>Liite 5 - Esimerkki maahantuonnin kirjaamisesta</v>
      </c>
    </row>
    <row r="14" spans="2:3" ht="45" x14ac:dyDescent="0.25">
      <c r="B14" s="37" t="str">
        <f>'[6]LIITE 6a'!$A$1&amp;" - "&amp;'[6]LIITE 6a'!$A$2</f>
        <v>Liite 6a - Esimerkki kiinteistön käyttötarkoituksen muutoksesta johtuvasta arvonlisäveron tarkistuksesta. Aiemmin tehtyjä vähennyksiä joudutaan palauttamaan</v>
      </c>
    </row>
    <row r="15" spans="2:3" ht="45" x14ac:dyDescent="0.25">
      <c r="B15" s="37" t="str">
        <f>'[7]LIITE 6b'!$A$1&amp;" - "&amp;'[7]LIITE 6b'!$A$2</f>
        <v>Liite 6b - Esimerkki kiinteistön käyttötarkoituksen muutoksesta johtuvasta arvonlisäveron tarkistuksesta. Käyttötarkoituksen muutoksesta johtuen saadaan tehdä lisää vähennyksiä arvonlisäverotuksessa.</v>
      </c>
    </row>
    <row r="16" spans="2:3" x14ac:dyDescent="0.25">
      <c r="B16" s="37" t="str">
        <f>'[8]LIITE 7'!$A$1&amp;" - "&amp;'[8]LIITE 7'!$A$2</f>
        <v>Liite 7 - Maksuperusteinen ajallinen kohdistaminen</v>
      </c>
    </row>
  </sheetData>
  <hyperlinks>
    <hyperlink ref="B9" location="'LIITE 1'!A1" display="Liite 1"/>
    <hyperlink ref="B10" location="'LIITE 2'!A1" display="'LIITE 2'!A1"/>
    <hyperlink ref="B11" location="'LIITE 3'!A1" display="'LIITE 3'!A1"/>
    <hyperlink ref="B12" location="'LIITE 4'!A1" display="'LIITE 4'!A1"/>
    <hyperlink ref="B13" location="'LIITE 5'!A1" display="'LIITE 5'!A1"/>
    <hyperlink ref="B14" location="'LIITE 6a'!A1" display="'LIITE 6a'!A1"/>
    <hyperlink ref="B15" location="'LIITE 6b'!A1" display="'LIITE 6b'!A1"/>
    <hyperlink ref="B16" location="'LIITE 7'!A1" display="'LIITE 7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Normal="100" workbookViewId="0">
      <selection activeCell="P16" sqref="P16"/>
    </sheetView>
  </sheetViews>
  <sheetFormatPr defaultRowHeight="15" x14ac:dyDescent="0.25"/>
  <cols>
    <col min="1" max="1" width="6.42578125" customWidth="1"/>
    <col min="2" max="2" width="19.7109375" customWidth="1"/>
    <col min="3" max="3" width="3.28515625" customWidth="1"/>
    <col min="4" max="5" width="10.7109375" customWidth="1"/>
    <col min="6" max="6" width="3.28515625" customWidth="1"/>
    <col min="7" max="8" width="10.7109375" customWidth="1"/>
    <col min="9" max="9" width="3.28515625" customWidth="1"/>
    <col min="10" max="11" width="10.7109375" customWidth="1"/>
    <col min="12" max="12" width="3.28515625" customWidth="1"/>
    <col min="13" max="14" width="10.7109375" customWidth="1"/>
  </cols>
  <sheetData>
    <row r="1" spans="1:11" x14ac:dyDescent="0.25">
      <c r="A1" s="17" t="s">
        <v>1</v>
      </c>
    </row>
    <row r="2" spans="1:11" x14ac:dyDescent="0.25">
      <c r="A2" s="17" t="s">
        <v>2</v>
      </c>
    </row>
    <row r="4" spans="1:11" x14ac:dyDescent="0.25">
      <c r="D4" t="s">
        <v>3</v>
      </c>
      <c r="G4" t="s">
        <v>4</v>
      </c>
      <c r="J4" t="s">
        <v>5</v>
      </c>
    </row>
    <row r="5" spans="1:11" x14ac:dyDescent="0.25">
      <c r="B5" t="s">
        <v>6</v>
      </c>
      <c r="D5" s="2">
        <f>J5+G5</f>
        <v>12400</v>
      </c>
      <c r="G5" s="2">
        <f>J5*Taul2!$C$3</f>
        <v>2400</v>
      </c>
      <c r="J5" s="2">
        <v>10000</v>
      </c>
    </row>
    <row r="6" spans="1:11" x14ac:dyDescent="0.25">
      <c r="B6" t="s">
        <v>7</v>
      </c>
      <c r="D6" s="2">
        <v>5000</v>
      </c>
      <c r="E6" s="2"/>
      <c r="F6" s="2"/>
      <c r="G6" s="2">
        <f>D6-J6</f>
        <v>967.73999999999978</v>
      </c>
      <c r="J6">
        <f>ROUND(D6/(1+Taul2!$C$3),2)</f>
        <v>4032.26</v>
      </c>
    </row>
    <row r="7" spans="1:11" x14ac:dyDescent="0.25">
      <c r="B7" t="s">
        <v>8</v>
      </c>
      <c r="D7" s="13">
        <f>SUM(D5:D6)</f>
        <v>17400</v>
      </c>
      <c r="G7" s="13">
        <f>SUM(G5:G6)</f>
        <v>3367.74</v>
      </c>
      <c r="J7" s="13">
        <f>SUM(J5:J6)</f>
        <v>14032.26</v>
      </c>
    </row>
    <row r="9" spans="1:11" x14ac:dyDescent="0.25">
      <c r="B9" s="17" t="s">
        <v>9</v>
      </c>
    </row>
    <row r="11" spans="1:11" x14ac:dyDescent="0.25">
      <c r="D11" t="str">
        <f>"Myynnit "&amp;TEXT(Taul2!$C$3,"0 %")</f>
        <v>Myynnit 24 %</v>
      </c>
      <c r="G11" t="s">
        <v>10</v>
      </c>
      <c r="J11" t="s">
        <v>11</v>
      </c>
    </row>
    <row r="12" spans="1:11" x14ac:dyDescent="0.25">
      <c r="B12" t="s">
        <v>12</v>
      </c>
      <c r="D12" s="3"/>
      <c r="E12" s="8">
        <f>J5</f>
        <v>10000</v>
      </c>
      <c r="G12" s="3"/>
      <c r="H12" s="8">
        <f>G5</f>
        <v>2400</v>
      </c>
      <c r="J12" s="11">
        <f>D5</f>
        <v>12400</v>
      </c>
      <c r="K12" s="8"/>
    </row>
    <row r="13" spans="1:11" x14ac:dyDescent="0.25">
      <c r="B13" t="s">
        <v>13</v>
      </c>
      <c r="D13" s="5"/>
      <c r="E13" s="7">
        <f>J6</f>
        <v>4032.26</v>
      </c>
      <c r="G13" s="5"/>
      <c r="H13" s="6">
        <f>G6</f>
        <v>967.73999999999978</v>
      </c>
      <c r="J13" s="12">
        <f>D6</f>
        <v>5000</v>
      </c>
      <c r="K13" s="6"/>
    </row>
    <row r="14" spans="1:11" x14ac:dyDescent="0.25">
      <c r="D14" s="9"/>
      <c r="E14" s="10"/>
      <c r="G14" s="9"/>
      <c r="H14" s="10"/>
      <c r="J14" s="9"/>
      <c r="K14" s="10"/>
    </row>
    <row r="15" spans="1:11" x14ac:dyDescent="0.25">
      <c r="B15" t="s">
        <v>14</v>
      </c>
      <c r="D15" s="5"/>
      <c r="E15" s="7"/>
      <c r="G15" s="5"/>
      <c r="H15" s="6">
        <f>SUM(H12:H14)</f>
        <v>3367.74</v>
      </c>
      <c r="J15" s="12">
        <f>SUM(J12:J14)</f>
        <v>17400</v>
      </c>
      <c r="K15" s="7"/>
    </row>
    <row r="16" spans="1:11" x14ac:dyDescent="0.25">
      <c r="B16" t="s">
        <v>15</v>
      </c>
      <c r="D16" s="5"/>
      <c r="E16" s="6">
        <f>SUM(E12:E15)</f>
        <v>14032.26</v>
      </c>
      <c r="G16" s="5"/>
      <c r="H16" s="7"/>
      <c r="J16" s="5"/>
      <c r="K16" s="7"/>
    </row>
    <row r="18" spans="2:14" x14ac:dyDescent="0.25">
      <c r="B18" s="17" t="s">
        <v>16</v>
      </c>
    </row>
    <row r="20" spans="2:14" x14ac:dyDescent="0.25">
      <c r="D20" t="str">
        <f>"Myynnit "&amp;TEXT(Taul2!$C$3,"0 %")</f>
        <v>Myynnit 24 %</v>
      </c>
      <c r="G20" t="s">
        <v>17</v>
      </c>
      <c r="J20" t="s">
        <v>18</v>
      </c>
    </row>
    <row r="21" spans="2:14" x14ac:dyDescent="0.25">
      <c r="B21" t="s">
        <v>19</v>
      </c>
      <c r="D21" s="3"/>
      <c r="E21" s="8">
        <f>D5</f>
        <v>12400</v>
      </c>
      <c r="G21" s="3"/>
      <c r="H21" s="8"/>
      <c r="J21" s="11">
        <f>E21</f>
        <v>12400</v>
      </c>
      <c r="K21" s="8"/>
    </row>
    <row r="22" spans="2:14" x14ac:dyDescent="0.25">
      <c r="B22" t="s">
        <v>20</v>
      </c>
      <c r="D22" s="5"/>
      <c r="E22" s="6">
        <f>D6</f>
        <v>5000</v>
      </c>
      <c r="G22" s="5"/>
      <c r="H22" s="6"/>
      <c r="J22" s="12">
        <f>E22</f>
        <v>5000</v>
      </c>
      <c r="K22" s="6"/>
    </row>
    <row r="23" spans="2:14" x14ac:dyDescent="0.25">
      <c r="B23" t="s">
        <v>21</v>
      </c>
      <c r="D23" s="3"/>
      <c r="E23" s="8">
        <f>SUM(E21:E22)</f>
        <v>17400</v>
      </c>
      <c r="G23" s="5"/>
      <c r="H23" s="6"/>
      <c r="J23" s="11">
        <f>SUM(J21:J22)</f>
        <v>17400</v>
      </c>
      <c r="K23" s="8"/>
    </row>
    <row r="24" spans="2:14" x14ac:dyDescent="0.25">
      <c r="B24" t="s">
        <v>22</v>
      </c>
      <c r="D24" s="12">
        <f>G5+G6</f>
        <v>3367.74</v>
      </c>
      <c r="E24" s="6"/>
      <c r="G24" s="5"/>
      <c r="H24" s="6">
        <f>D24</f>
        <v>3367.74</v>
      </c>
      <c r="J24" s="5"/>
      <c r="K24" s="6"/>
    </row>
    <row r="25" spans="2:14" x14ac:dyDescent="0.25">
      <c r="D25" s="5"/>
      <c r="E25" s="6"/>
      <c r="G25" s="5"/>
      <c r="H25" s="7"/>
      <c r="J25" s="5"/>
      <c r="K25" s="6"/>
    </row>
    <row r="26" spans="2:14" x14ac:dyDescent="0.25">
      <c r="B26" t="s">
        <v>23</v>
      </c>
      <c r="D26" s="5"/>
      <c r="E26" s="6">
        <f>E23-D24</f>
        <v>14032.26</v>
      </c>
      <c r="G26" s="5"/>
      <c r="H26" s="7"/>
      <c r="J26" s="5"/>
      <c r="K26" s="6"/>
    </row>
    <row r="27" spans="2:14" x14ac:dyDescent="0.25">
      <c r="D27" s="5"/>
      <c r="E27" s="6"/>
      <c r="G27" s="5"/>
      <c r="H27" s="7"/>
      <c r="J27" s="5"/>
      <c r="K27" s="6"/>
    </row>
    <row r="29" spans="2:14" x14ac:dyDescent="0.25">
      <c r="B29" s="17" t="s">
        <v>24</v>
      </c>
    </row>
    <row r="31" spans="2:14" x14ac:dyDescent="0.25">
      <c r="D31" t="str">
        <f>"Myynnit "&amp;TEXT(Taul2!$C$3,"0 %")</f>
        <v>Myynnit 24 %</v>
      </c>
      <c r="G31" t="s">
        <v>25</v>
      </c>
      <c r="J31" t="s">
        <v>26</v>
      </c>
      <c r="M31" t="s">
        <v>27</v>
      </c>
    </row>
    <row r="32" spans="2:14" x14ac:dyDescent="0.25">
      <c r="B32" t="s">
        <v>28</v>
      </c>
      <c r="D32" s="3"/>
      <c r="E32" s="8">
        <f>D5</f>
        <v>12400</v>
      </c>
      <c r="G32" s="3"/>
      <c r="H32" s="8"/>
      <c r="J32" s="3"/>
      <c r="K32" s="8"/>
      <c r="M32" s="11">
        <f>E32</f>
        <v>12400</v>
      </c>
      <c r="N32" s="8"/>
    </row>
    <row r="33" spans="2:14" x14ac:dyDescent="0.25">
      <c r="B33" t="s">
        <v>29</v>
      </c>
      <c r="D33" s="5"/>
      <c r="E33" s="6">
        <f>D6</f>
        <v>5000</v>
      </c>
      <c r="G33" s="5"/>
      <c r="H33" s="6"/>
      <c r="J33" s="5"/>
      <c r="K33" s="6"/>
      <c r="M33" s="12">
        <f>E33</f>
        <v>5000</v>
      </c>
      <c r="N33" s="6"/>
    </row>
    <row r="34" spans="2:14" x14ac:dyDescent="0.25">
      <c r="D34" s="3"/>
      <c r="E34" s="8"/>
      <c r="G34" s="5"/>
      <c r="H34" s="6"/>
      <c r="J34" s="5"/>
      <c r="K34" s="6"/>
      <c r="M34" s="12"/>
      <c r="N34" s="6"/>
    </row>
    <row r="35" spans="2:14" x14ac:dyDescent="0.25">
      <c r="B35" t="s">
        <v>30</v>
      </c>
      <c r="D35" s="5"/>
      <c r="E35" s="6">
        <f>SUM(E32:E33)</f>
        <v>17400</v>
      </c>
      <c r="G35" s="5"/>
      <c r="H35" s="6"/>
      <c r="J35" s="5"/>
      <c r="K35" s="6"/>
      <c r="M35" s="11">
        <f>SUM(M32:M33)</f>
        <v>17400</v>
      </c>
      <c r="N35" s="8"/>
    </row>
    <row r="36" spans="2:14" x14ac:dyDescent="0.25">
      <c r="D36" s="5"/>
      <c r="E36" s="6"/>
      <c r="G36" s="5"/>
      <c r="H36" s="6"/>
      <c r="J36" s="5"/>
      <c r="K36" s="6"/>
      <c r="M36" s="12"/>
      <c r="N36" s="6"/>
    </row>
    <row r="37" spans="2:14" x14ac:dyDescent="0.25">
      <c r="B37" t="s">
        <v>31</v>
      </c>
      <c r="D37" s="12"/>
      <c r="E37" s="6"/>
      <c r="G37" s="12">
        <f>SUM(G5:G6)</f>
        <v>3367.74</v>
      </c>
      <c r="H37" s="6"/>
      <c r="J37" s="5"/>
      <c r="K37" s="6">
        <f>G37</f>
        <v>3367.74</v>
      </c>
      <c r="M37" s="5"/>
      <c r="N37" s="6"/>
    </row>
    <row r="38" spans="2:14" x14ac:dyDescent="0.25">
      <c r="D38" s="5"/>
      <c r="E38" s="6"/>
      <c r="G38" s="5"/>
      <c r="H38" s="7"/>
      <c r="J38" s="5"/>
      <c r="K38" s="7"/>
      <c r="M38" s="5"/>
      <c r="N38" s="6"/>
    </row>
    <row r="40" spans="2:14" x14ac:dyDescent="0.25">
      <c r="B40" t="s">
        <v>32</v>
      </c>
    </row>
    <row r="41" spans="2:14" x14ac:dyDescent="0.25">
      <c r="E41" s="2">
        <f>E35</f>
        <v>17400</v>
      </c>
      <c r="F41" s="14" t="s">
        <v>33</v>
      </c>
      <c r="G41" s="2">
        <f>G37</f>
        <v>3367.74</v>
      </c>
      <c r="H41" t="str">
        <f>"= "&amp;TEXT(E41-G41,"0 000,00")</f>
        <v>= 14 032,26</v>
      </c>
    </row>
    <row r="43" spans="2:14" ht="30" customHeight="1" x14ac:dyDescent="0.25">
      <c r="D43" s="45" t="s">
        <v>34</v>
      </c>
      <c r="E43" s="45"/>
      <c r="F43" s="45"/>
      <c r="G43" s="43" t="s">
        <v>35</v>
      </c>
      <c r="H43" s="44"/>
      <c r="I43" s="44"/>
      <c r="J43" s="44"/>
      <c r="K43" s="44"/>
    </row>
    <row r="44" spans="2:14" ht="6.95" customHeight="1" x14ac:dyDescent="0.25">
      <c r="D44" s="46"/>
      <c r="E44" s="46"/>
      <c r="F44" s="46"/>
      <c r="G44" s="10"/>
      <c r="H44" s="16"/>
      <c r="I44" s="16"/>
      <c r="J44" s="16"/>
      <c r="K44" s="16"/>
    </row>
    <row r="45" spans="2:14" x14ac:dyDescent="0.25">
      <c r="D45" s="47" t="str">
        <f>"Myynnit "&amp;TEXT(Taul2!$C$3,"0 %")</f>
        <v>Myynnit 24 %</v>
      </c>
      <c r="E45" s="47"/>
      <c r="F45" s="47"/>
      <c r="G45" s="50" t="s">
        <v>36</v>
      </c>
      <c r="H45" s="51"/>
      <c r="I45" s="51"/>
      <c r="J45" s="51"/>
      <c r="K45" s="15"/>
      <c r="L45" s="15"/>
      <c r="M45" s="15"/>
      <c r="N45" s="15"/>
    </row>
    <row r="46" spans="2:14" x14ac:dyDescent="0.25">
      <c r="D46" s="48" t="s">
        <v>37</v>
      </c>
      <c r="E46" s="48"/>
      <c r="F46" s="48"/>
      <c r="G46" s="52" t="s">
        <v>38</v>
      </c>
      <c r="H46" s="45"/>
      <c r="I46" s="45"/>
      <c r="J46" s="45"/>
      <c r="K46" s="15"/>
      <c r="L46" s="15"/>
      <c r="M46" s="15"/>
      <c r="N46" s="15"/>
    </row>
    <row r="47" spans="2:14" x14ac:dyDescent="0.25">
      <c r="D47" s="45" t="s">
        <v>39</v>
      </c>
      <c r="E47" s="45"/>
      <c r="F47" s="45"/>
      <c r="G47" s="52" t="s">
        <v>40</v>
      </c>
      <c r="H47" s="45"/>
      <c r="I47" s="45"/>
      <c r="J47" s="45"/>
      <c r="K47" s="15"/>
      <c r="L47" s="15"/>
      <c r="M47" s="15"/>
      <c r="N47" s="15"/>
    </row>
    <row r="48" spans="2:14" x14ac:dyDescent="0.25">
      <c r="D48" s="49"/>
      <c r="E48" s="49"/>
      <c r="F48" s="49"/>
      <c r="G48" s="7"/>
      <c r="H48" s="15"/>
      <c r="I48" s="15"/>
      <c r="J48" s="15"/>
      <c r="K48" s="15"/>
      <c r="L48" s="15"/>
      <c r="M48" s="15"/>
      <c r="N48" s="15"/>
    </row>
    <row r="49" spans="4:14" ht="45" customHeight="1" x14ac:dyDescent="0.25">
      <c r="D49" s="49"/>
      <c r="E49" s="49"/>
      <c r="F49" s="49"/>
      <c r="G49" s="43" t="s">
        <v>41</v>
      </c>
      <c r="H49" s="44"/>
      <c r="I49" s="44"/>
      <c r="J49" s="44"/>
      <c r="K49" s="44"/>
      <c r="L49" s="44"/>
      <c r="M49" s="44"/>
      <c r="N49" s="44"/>
    </row>
  </sheetData>
  <mergeCells count="12">
    <mergeCell ref="G43:K43"/>
    <mergeCell ref="G49:N49"/>
    <mergeCell ref="D43:F43"/>
    <mergeCell ref="D44:F44"/>
    <mergeCell ref="D45:F45"/>
    <mergeCell ref="D46:F46"/>
    <mergeCell ref="D47:F47"/>
    <mergeCell ref="D48:F48"/>
    <mergeCell ref="D49:F49"/>
    <mergeCell ref="G45:J45"/>
    <mergeCell ref="G46:J46"/>
    <mergeCell ref="G47:J4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 (&amp;N)</oddFooter>
  </headerFooter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22" zoomScaleNormal="100" workbookViewId="0">
      <selection activeCell="P16" sqref="P16"/>
    </sheetView>
  </sheetViews>
  <sheetFormatPr defaultRowHeight="15" x14ac:dyDescent="0.25"/>
  <cols>
    <col min="1" max="1" width="6.42578125" customWidth="1"/>
    <col min="2" max="2" width="19.7109375" customWidth="1"/>
    <col min="3" max="3" width="3.28515625" customWidth="1"/>
    <col min="4" max="5" width="10.7109375" customWidth="1"/>
    <col min="6" max="6" width="3.28515625" customWidth="1"/>
    <col min="7" max="8" width="10.7109375" customWidth="1"/>
    <col min="9" max="9" width="3.28515625" customWidth="1"/>
    <col min="10" max="11" width="10.7109375" customWidth="1"/>
    <col min="12" max="12" width="3.28515625" customWidth="1"/>
    <col min="13" max="14" width="10.7109375" customWidth="1"/>
    <col min="15" max="15" width="3.28515625" customWidth="1"/>
  </cols>
  <sheetData>
    <row r="1" spans="1:14" x14ac:dyDescent="0.25">
      <c r="A1" s="17" t="s">
        <v>42</v>
      </c>
    </row>
    <row r="2" spans="1:14" x14ac:dyDescent="0.25">
      <c r="A2" s="17" t="s">
        <v>43</v>
      </c>
    </row>
    <row r="3" spans="1:14" x14ac:dyDescent="0.25">
      <c r="G3" t="s">
        <v>44</v>
      </c>
      <c r="J3" t="s">
        <v>45</v>
      </c>
      <c r="M3" t="s">
        <v>46</v>
      </c>
    </row>
    <row r="4" spans="1:14" x14ac:dyDescent="0.25">
      <c r="B4" t="s">
        <v>47</v>
      </c>
      <c r="D4" t="s">
        <v>48</v>
      </c>
      <c r="G4" s="2">
        <f>M4+J4</f>
        <v>5952</v>
      </c>
      <c r="H4" s="2"/>
      <c r="I4" s="2"/>
      <c r="J4" s="2">
        <f>M4*Taul2!$C$3</f>
        <v>1152</v>
      </c>
      <c r="K4" s="2"/>
      <c r="L4" s="2"/>
      <c r="M4" s="2">
        <v>4800</v>
      </c>
      <c r="N4" s="2"/>
    </row>
    <row r="5" spans="1:14" x14ac:dyDescent="0.25">
      <c r="B5" t="s">
        <v>49</v>
      </c>
      <c r="D5" t="s">
        <v>50</v>
      </c>
      <c r="G5" s="2">
        <v>4400</v>
      </c>
      <c r="H5" s="2"/>
      <c r="I5" s="2"/>
      <c r="J5" s="2">
        <f>G5-M5</f>
        <v>851.61000000000013</v>
      </c>
      <c r="M5">
        <f>ROUND(G5/(1+Taul2!$C$3),2)</f>
        <v>3548.39</v>
      </c>
      <c r="N5" s="2"/>
    </row>
    <row r="6" spans="1:14" x14ac:dyDescent="0.25">
      <c r="B6" t="s">
        <v>51</v>
      </c>
      <c r="D6" t="s">
        <v>52</v>
      </c>
      <c r="G6" s="2">
        <v>2200</v>
      </c>
      <c r="H6" s="2"/>
      <c r="I6" s="2"/>
      <c r="J6" s="2">
        <f>G6-M6</f>
        <v>425.80999999999995</v>
      </c>
      <c r="M6">
        <f>ROUND(G6/(1+Taul2!$C$3),2)</f>
        <v>1774.19</v>
      </c>
      <c r="N6" s="2"/>
    </row>
    <row r="7" spans="1:14" x14ac:dyDescent="0.25">
      <c r="G7" s="13">
        <f>SUM(G4:G6)</f>
        <v>12552</v>
      </c>
      <c r="J7" s="13">
        <f>SUM(J4:J6)</f>
        <v>2429.42</v>
      </c>
      <c r="M7" s="13">
        <f>SUM(M4:M6)</f>
        <v>10122.58</v>
      </c>
    </row>
    <row r="9" spans="1:14" x14ac:dyDescent="0.25">
      <c r="B9" s="17" t="s">
        <v>53</v>
      </c>
    </row>
    <row r="11" spans="1:14" x14ac:dyDescent="0.25">
      <c r="D11" t="str">
        <f>"Raaka-aineet "&amp;TEXT(Taul2!$C$3,"0 %")</f>
        <v>Raaka-aineet 24 %</v>
      </c>
      <c r="G11" t="str">
        <f>"Markkinointi "&amp;TEXT(Taul2!$C$3,"0 %")</f>
        <v>Markkinointi 24 %</v>
      </c>
      <c r="J11" t="s">
        <v>54</v>
      </c>
      <c r="M11" t="s">
        <v>55</v>
      </c>
    </row>
    <row r="12" spans="1:14" x14ac:dyDescent="0.25">
      <c r="B12" t="s">
        <v>56</v>
      </c>
      <c r="D12" s="11">
        <f>M4</f>
        <v>4800</v>
      </c>
      <c r="E12" s="8"/>
      <c r="F12" s="2"/>
      <c r="G12" s="11"/>
      <c r="H12" s="8"/>
      <c r="I12" s="2"/>
      <c r="J12" s="11">
        <f>J4</f>
        <v>1152</v>
      </c>
      <c r="K12" s="8"/>
      <c r="L12" s="2"/>
      <c r="M12" s="11"/>
      <c r="N12" s="8">
        <f>G4</f>
        <v>5952</v>
      </c>
    </row>
    <row r="13" spans="1:14" x14ac:dyDescent="0.25">
      <c r="B13" t="s">
        <v>57</v>
      </c>
      <c r="D13" s="12"/>
      <c r="E13" s="6"/>
      <c r="F13" s="2"/>
      <c r="G13" s="12">
        <f>M5</f>
        <v>3548.39</v>
      </c>
      <c r="H13" s="6"/>
      <c r="I13" s="2"/>
      <c r="J13" s="12">
        <f t="shared" ref="J13:J14" si="0">J5</f>
        <v>851.61000000000013</v>
      </c>
      <c r="K13" s="6"/>
      <c r="L13" s="2"/>
      <c r="M13" s="12"/>
      <c r="N13" s="6">
        <f t="shared" ref="N13:N14" si="1">G5</f>
        <v>4400</v>
      </c>
    </row>
    <row r="14" spans="1:14" x14ac:dyDescent="0.25">
      <c r="B14" t="s">
        <v>58</v>
      </c>
      <c r="D14" s="12">
        <f>M6</f>
        <v>1774.19</v>
      </c>
      <c r="E14" s="6"/>
      <c r="F14" s="2"/>
      <c r="G14" s="12"/>
      <c r="H14" s="6"/>
      <c r="I14" s="2"/>
      <c r="J14" s="12">
        <f t="shared" si="0"/>
        <v>425.80999999999995</v>
      </c>
      <c r="K14" s="6"/>
      <c r="L14" s="2"/>
      <c r="M14" s="12"/>
      <c r="N14" s="6">
        <f t="shared" si="1"/>
        <v>2200</v>
      </c>
    </row>
    <row r="15" spans="1:14" x14ac:dyDescent="0.25">
      <c r="B15" t="s">
        <v>59</v>
      </c>
      <c r="D15" s="11">
        <f>SUM(D14)</f>
        <v>1774.19</v>
      </c>
      <c r="E15" s="8"/>
      <c r="F15" s="2"/>
      <c r="G15" s="11">
        <f>SUM(G13:G14)</f>
        <v>3548.39</v>
      </c>
      <c r="H15" s="8"/>
      <c r="I15" s="2"/>
      <c r="J15" s="11">
        <f>SUM(J12:J14)</f>
        <v>2429.42</v>
      </c>
      <c r="K15" s="8"/>
      <c r="L15" s="2"/>
      <c r="M15" s="11"/>
      <c r="N15" s="8">
        <f>SUM(N12:N14)</f>
        <v>12552</v>
      </c>
    </row>
    <row r="17" spans="2:14" x14ac:dyDescent="0.25">
      <c r="B17" s="17" t="s">
        <v>60</v>
      </c>
    </row>
    <row r="19" spans="2:14" x14ac:dyDescent="0.25">
      <c r="D19" t="str">
        <f>"Raaka-aineet "&amp;TEXT(Taul2!$C$3,"0 %")</f>
        <v>Raaka-aineet 24 %</v>
      </c>
      <c r="G19" t="str">
        <f>"Markkinointi "&amp;TEXT(Taul2!$C$3,"0 %")</f>
        <v>Markkinointi 24 %</v>
      </c>
      <c r="J19" t="s">
        <v>61</v>
      </c>
      <c r="M19" t="s">
        <v>62</v>
      </c>
    </row>
    <row r="20" spans="2:14" x14ac:dyDescent="0.25">
      <c r="B20" t="s">
        <v>63</v>
      </c>
      <c r="D20" s="11">
        <f>G4</f>
        <v>5952</v>
      </c>
      <c r="E20" s="8"/>
      <c r="F20" s="2"/>
      <c r="G20" s="11"/>
      <c r="H20" s="8"/>
      <c r="I20" s="2"/>
      <c r="J20" s="11"/>
      <c r="K20" s="8"/>
      <c r="L20" s="2"/>
      <c r="M20" s="11"/>
      <c r="N20" s="8">
        <f>G4</f>
        <v>5952</v>
      </c>
    </row>
    <row r="21" spans="2:14" x14ac:dyDescent="0.25">
      <c r="B21" t="s">
        <v>64</v>
      </c>
      <c r="D21" s="12"/>
      <c r="E21" s="6"/>
      <c r="F21" s="2"/>
      <c r="G21" s="12">
        <f>G5</f>
        <v>4400</v>
      </c>
      <c r="H21" s="6"/>
      <c r="I21" s="2"/>
      <c r="J21" s="12"/>
      <c r="K21" s="6"/>
      <c r="L21" s="2"/>
      <c r="M21" s="12"/>
      <c r="N21" s="6">
        <f t="shared" ref="N21:N22" si="2">G5</f>
        <v>4400</v>
      </c>
    </row>
    <row r="22" spans="2:14" x14ac:dyDescent="0.25">
      <c r="B22" t="s">
        <v>65</v>
      </c>
      <c r="D22" s="12">
        <f>G6</f>
        <v>2200</v>
      </c>
      <c r="E22" s="6"/>
      <c r="F22" s="2"/>
      <c r="G22" s="12"/>
      <c r="H22" s="6"/>
      <c r="I22" s="2"/>
      <c r="J22" s="12"/>
      <c r="K22" s="6"/>
      <c r="L22" s="2"/>
      <c r="M22" s="12"/>
      <c r="N22" s="6">
        <f t="shared" si="2"/>
        <v>2200</v>
      </c>
    </row>
    <row r="23" spans="2:14" x14ac:dyDescent="0.25">
      <c r="B23" t="s">
        <v>66</v>
      </c>
      <c r="D23" s="11">
        <f>SUM(D22)</f>
        <v>2200</v>
      </c>
      <c r="E23" s="8"/>
      <c r="F23" s="2"/>
      <c r="G23" s="11">
        <f>SUM(G21:G22)</f>
        <v>4400</v>
      </c>
      <c r="H23" s="8"/>
      <c r="I23" s="2"/>
      <c r="J23" s="11"/>
      <c r="K23" s="8"/>
      <c r="L23" s="2"/>
      <c r="M23" s="11"/>
      <c r="N23" s="8">
        <f>SUM(N20:N22)</f>
        <v>12552</v>
      </c>
    </row>
    <row r="24" spans="2:14" x14ac:dyDescent="0.25">
      <c r="B24" t="s">
        <v>67</v>
      </c>
      <c r="D24" s="5"/>
      <c r="E24" s="6">
        <f>J4+J6</f>
        <v>1577.81</v>
      </c>
      <c r="G24" s="5"/>
      <c r="H24" s="6"/>
      <c r="J24" s="5">
        <f>E24</f>
        <v>1577.81</v>
      </c>
      <c r="K24" s="6"/>
      <c r="M24" s="5"/>
      <c r="N24" s="6"/>
    </row>
    <row r="25" spans="2:14" x14ac:dyDescent="0.25">
      <c r="B25" t="s">
        <v>68</v>
      </c>
      <c r="D25" s="5"/>
      <c r="E25" s="7"/>
      <c r="G25" s="5"/>
      <c r="H25" s="7">
        <f>J5</f>
        <v>851.61000000000013</v>
      </c>
      <c r="J25" s="5">
        <f>H25</f>
        <v>851.61000000000013</v>
      </c>
      <c r="K25" s="7"/>
      <c r="M25" s="5"/>
      <c r="N25" s="7"/>
    </row>
    <row r="26" spans="2:14" x14ac:dyDescent="0.25">
      <c r="B26" t="s">
        <v>69</v>
      </c>
      <c r="D26" s="11">
        <f>SUM(D23:D25)</f>
        <v>2200</v>
      </c>
      <c r="E26" s="8">
        <f>SUM(E23:E25)</f>
        <v>1577.81</v>
      </c>
      <c r="G26" s="11">
        <f t="shared" ref="G26:H26" si="3">SUM(G23:G25)</f>
        <v>4400</v>
      </c>
      <c r="H26" s="8">
        <f t="shared" si="3"/>
        <v>851.61000000000013</v>
      </c>
      <c r="J26" s="11">
        <f t="shared" ref="J26" si="4">SUM(J23:J25)</f>
        <v>2429.42</v>
      </c>
      <c r="K26" s="8"/>
      <c r="M26" s="11"/>
      <c r="N26" s="8">
        <f t="shared" ref="N26" si="5">SUM(N23:N25)</f>
        <v>12552</v>
      </c>
    </row>
    <row r="27" spans="2:14" x14ac:dyDescent="0.25">
      <c r="B27" t="s">
        <v>70</v>
      </c>
      <c r="D27" s="12">
        <f>D26-E26</f>
        <v>622.19000000000005</v>
      </c>
      <c r="E27" s="7"/>
      <c r="G27" s="12">
        <f>G26-H26</f>
        <v>3548.39</v>
      </c>
      <c r="H27" s="7"/>
      <c r="J27" s="5"/>
      <c r="K27" s="7"/>
      <c r="M27" s="5"/>
      <c r="N27" s="7"/>
    </row>
    <row r="29" spans="2:14" x14ac:dyDescent="0.25">
      <c r="B29" s="17" t="s">
        <v>71</v>
      </c>
    </row>
    <row r="31" spans="2:14" x14ac:dyDescent="0.25">
      <c r="D31" t="str">
        <f>"Raaka-aineet "&amp;TEXT(Taul2!$C$3,"0 %")</f>
        <v>Raaka-aineet 24 %</v>
      </c>
      <c r="G31" t="s">
        <v>72</v>
      </c>
      <c r="J31" t="s">
        <v>73</v>
      </c>
      <c r="M31" t="s">
        <v>74</v>
      </c>
    </row>
    <row r="32" spans="2:14" x14ac:dyDescent="0.25">
      <c r="B32" t="s">
        <v>75</v>
      </c>
      <c r="D32" s="11">
        <f>G4</f>
        <v>5952</v>
      </c>
      <c r="E32" s="4"/>
      <c r="G32" s="3"/>
      <c r="H32" s="4"/>
      <c r="J32" s="3"/>
      <c r="K32" s="4"/>
      <c r="N32" s="2">
        <f>D32</f>
        <v>5952</v>
      </c>
    </row>
    <row r="33" spans="2:14" x14ac:dyDescent="0.25">
      <c r="B33" t="s">
        <v>76</v>
      </c>
      <c r="D33" s="12">
        <f>G6</f>
        <v>2200</v>
      </c>
      <c r="E33" s="7"/>
      <c r="G33" s="5"/>
      <c r="H33" s="7"/>
      <c r="J33" s="5"/>
      <c r="K33" s="7"/>
      <c r="N33" s="2">
        <f>D33</f>
        <v>2200</v>
      </c>
    </row>
    <row r="34" spans="2:14" x14ac:dyDescent="0.25">
      <c r="B34" t="s">
        <v>77</v>
      </c>
      <c r="D34" s="11">
        <f>SUM(D32:D33)</f>
        <v>8152</v>
      </c>
      <c r="E34" s="4"/>
      <c r="G34" s="5"/>
      <c r="H34" s="7"/>
      <c r="J34" s="5"/>
      <c r="K34" s="7"/>
    </row>
    <row r="35" spans="2:14" x14ac:dyDescent="0.25">
      <c r="B35" t="s">
        <v>78</v>
      </c>
      <c r="D35" s="5"/>
      <c r="E35" s="7"/>
      <c r="G35" s="5"/>
      <c r="H35" s="6">
        <f>J4+J6</f>
        <v>1577.81</v>
      </c>
      <c r="J35" s="12">
        <f>H35</f>
        <v>1577.81</v>
      </c>
      <c r="K35" s="7"/>
    </row>
    <row r="36" spans="2:14" x14ac:dyDescent="0.25">
      <c r="J36" s="5"/>
      <c r="K36" s="7"/>
    </row>
    <row r="37" spans="2:14" x14ac:dyDescent="0.25">
      <c r="D37" t="str">
        <f>"Markkinointi "&amp;TEXT(Taul2!$C$3,"0 %")</f>
        <v>Markkinointi 24 %</v>
      </c>
      <c r="G37" s="54" t="s">
        <v>79</v>
      </c>
      <c r="H37" s="54"/>
      <c r="J37" s="5"/>
      <c r="K37" s="7"/>
    </row>
    <row r="38" spans="2:14" x14ac:dyDescent="0.25">
      <c r="B38" t="s">
        <v>80</v>
      </c>
      <c r="D38" s="11">
        <f>G5</f>
        <v>4400</v>
      </c>
      <c r="E38" s="4"/>
      <c r="G38" s="3"/>
      <c r="H38" s="4"/>
      <c r="J38" s="5"/>
      <c r="K38" s="7"/>
      <c r="N38" s="2">
        <f>D38</f>
        <v>4400</v>
      </c>
    </row>
    <row r="39" spans="2:14" x14ac:dyDescent="0.25">
      <c r="B39" t="s">
        <v>81</v>
      </c>
      <c r="D39" s="11">
        <f>SUM(D38)</f>
        <v>4400</v>
      </c>
      <c r="E39" s="4"/>
      <c r="G39" s="5"/>
      <c r="H39" s="7"/>
      <c r="J39" s="5"/>
      <c r="K39" s="7"/>
    </row>
    <row r="40" spans="2:14" x14ac:dyDescent="0.25">
      <c r="B40" t="s">
        <v>82</v>
      </c>
      <c r="D40" s="5"/>
      <c r="E40" s="7"/>
      <c r="G40" s="5"/>
      <c r="H40" s="6">
        <f>J5</f>
        <v>851.61000000000013</v>
      </c>
      <c r="J40" s="12">
        <f>H40</f>
        <v>851.61000000000013</v>
      </c>
      <c r="K40" s="7"/>
    </row>
    <row r="42" spans="2:14" s="25" customFormat="1" x14ac:dyDescent="0.25"/>
    <row r="43" spans="2:14" ht="30" customHeight="1" x14ac:dyDescent="0.25">
      <c r="D43" s="45" t="s">
        <v>83</v>
      </c>
      <c r="E43" s="45"/>
      <c r="F43" s="55"/>
      <c r="G43" s="43" t="s">
        <v>84</v>
      </c>
      <c r="H43" s="44"/>
      <c r="I43" s="44"/>
      <c r="J43" s="44"/>
      <c r="K43" s="44"/>
    </row>
    <row r="44" spans="2:14" ht="6.95" customHeight="1" x14ac:dyDescent="0.25">
      <c r="D44" s="46"/>
      <c r="E44" s="46"/>
      <c r="F44" s="56"/>
      <c r="G44" s="10"/>
      <c r="H44" s="16"/>
      <c r="I44" s="16"/>
      <c r="J44" s="16"/>
      <c r="K44" s="16"/>
    </row>
    <row r="45" spans="2:14" x14ac:dyDescent="0.25">
      <c r="D45" s="47" t="str">
        <f>"Raaka-aineet "&amp;TEXT(Taul2!$C$3,"0 %")</f>
        <v>Raaka-aineet 24 %</v>
      </c>
      <c r="E45" s="47"/>
      <c r="F45" s="47"/>
      <c r="G45" s="4" t="s">
        <v>85</v>
      </c>
      <c r="H45" s="18"/>
      <c r="I45" s="18"/>
      <c r="J45" s="18"/>
      <c r="K45" s="18"/>
    </row>
    <row r="46" spans="2:14" x14ac:dyDescent="0.25">
      <c r="D46" s="53"/>
      <c r="E46" s="53"/>
      <c r="F46" s="53"/>
      <c r="G46" s="7" t="s">
        <v>86</v>
      </c>
      <c r="H46" s="15"/>
      <c r="I46" s="15"/>
      <c r="J46" s="15"/>
    </row>
    <row r="47" spans="2:14" x14ac:dyDescent="0.25">
      <c r="D47" s="53"/>
      <c r="E47" s="53"/>
      <c r="F47" s="53"/>
      <c r="G47" s="7" t="s">
        <v>87</v>
      </c>
      <c r="H47" s="15"/>
      <c r="I47" s="15"/>
      <c r="J47" s="15"/>
    </row>
    <row r="48" spans="2:14" x14ac:dyDescent="0.25">
      <c r="D48" s="53" t="str">
        <f>"Markkinointi "&amp;TEXT(Taul2!$C$3,"0 %")</f>
        <v>Markkinointi 24 %</v>
      </c>
      <c r="E48" s="53"/>
      <c r="F48" s="53"/>
      <c r="G48" s="26" t="s">
        <v>88</v>
      </c>
      <c r="H48" s="15"/>
      <c r="I48" s="15"/>
      <c r="J48" s="15"/>
    </row>
    <row r="49" spans="4:10" x14ac:dyDescent="0.25">
      <c r="D49" s="53" t="s">
        <v>89</v>
      </c>
      <c r="E49" s="53"/>
      <c r="F49" s="53"/>
      <c r="G49" s="26" t="s">
        <v>90</v>
      </c>
      <c r="H49" s="15"/>
      <c r="I49" s="15"/>
      <c r="J49" s="15"/>
    </row>
    <row r="50" spans="4:10" x14ac:dyDescent="0.25">
      <c r="D50" s="53" t="s">
        <v>91</v>
      </c>
      <c r="E50" s="53"/>
      <c r="F50" s="53"/>
      <c r="G50" s="26" t="s">
        <v>92</v>
      </c>
      <c r="H50" s="15"/>
      <c r="I50" s="15"/>
      <c r="J50" s="15"/>
    </row>
    <row r="51" spans="4:10" x14ac:dyDescent="0.25">
      <c r="D51" s="53" t="s">
        <v>93</v>
      </c>
      <c r="E51" s="53"/>
      <c r="F51" s="53"/>
      <c r="G51" s="26" t="s">
        <v>94</v>
      </c>
      <c r="H51" s="15"/>
      <c r="I51" s="15"/>
      <c r="J51" s="15"/>
    </row>
  </sheetData>
  <mergeCells count="11">
    <mergeCell ref="G43:K43"/>
    <mergeCell ref="D50:F50"/>
    <mergeCell ref="D51:F51"/>
    <mergeCell ref="G37:H37"/>
    <mergeCell ref="D43:F43"/>
    <mergeCell ref="D44:F44"/>
    <mergeCell ref="D45:F45"/>
    <mergeCell ref="D46:F46"/>
    <mergeCell ref="D47:F47"/>
    <mergeCell ref="D48:F48"/>
    <mergeCell ref="D49:F4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 (&amp;N)</oddFooter>
  </headerFooter>
  <rowBreaks count="1" manualBreakCount="1">
    <brk id="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Layout" zoomScaleNormal="100" workbookViewId="0">
      <selection activeCell="P16" sqref="P16"/>
    </sheetView>
  </sheetViews>
  <sheetFormatPr defaultRowHeight="15" x14ac:dyDescent="0.25"/>
  <cols>
    <col min="1" max="1" width="6.42578125" customWidth="1"/>
    <col min="2" max="2" width="19.7109375" customWidth="1"/>
    <col min="3" max="3" width="3.28515625" customWidth="1"/>
    <col min="4" max="5" width="10.7109375" customWidth="1"/>
    <col min="6" max="6" width="3.28515625" customWidth="1"/>
    <col min="7" max="8" width="10.7109375" customWidth="1"/>
    <col min="9" max="9" width="3.28515625" customWidth="1"/>
    <col min="10" max="11" width="10.7109375" customWidth="1"/>
    <col min="12" max="12" width="3.28515625" customWidth="1"/>
    <col min="13" max="14" width="10.7109375" customWidth="1"/>
  </cols>
  <sheetData>
    <row r="1" spans="1:13" x14ac:dyDescent="0.25">
      <c r="A1" s="17" t="s">
        <v>95</v>
      </c>
    </row>
    <row r="2" spans="1:13" x14ac:dyDescent="0.25">
      <c r="A2" s="17" t="s">
        <v>96</v>
      </c>
    </row>
    <row r="4" spans="1:13" x14ac:dyDescent="0.25">
      <c r="B4" s="17" t="s">
        <v>97</v>
      </c>
    </row>
    <row r="6" spans="1:13" x14ac:dyDescent="0.25">
      <c r="B6" t="s">
        <v>98</v>
      </c>
    </row>
    <row r="7" spans="1:13" x14ac:dyDescent="0.25">
      <c r="B7" t="s">
        <v>99</v>
      </c>
    </row>
    <row r="9" spans="1:13" x14ac:dyDescent="0.25">
      <c r="D9" t="s">
        <v>100</v>
      </c>
      <c r="G9" t="s">
        <v>101</v>
      </c>
      <c r="J9" t="s">
        <v>102</v>
      </c>
    </row>
    <row r="10" spans="1:13" x14ac:dyDescent="0.25">
      <c r="D10" s="11"/>
      <c r="E10" s="8">
        <v>1000</v>
      </c>
      <c r="F10" s="2"/>
      <c r="G10" s="11">
        <f>E10</f>
        <v>1000</v>
      </c>
      <c r="H10" s="8"/>
      <c r="I10" s="2"/>
      <c r="J10" s="11"/>
      <c r="K10" s="8"/>
    </row>
    <row r="11" spans="1:13" x14ac:dyDescent="0.25">
      <c r="B11" t="s">
        <v>103</v>
      </c>
      <c r="D11" s="12"/>
      <c r="E11" s="6"/>
      <c r="F11" s="2"/>
      <c r="G11" s="12">
        <f>G10*Taul2!C3</f>
        <v>240</v>
      </c>
      <c r="H11" s="6"/>
      <c r="I11" s="2"/>
      <c r="J11" s="12"/>
      <c r="K11" s="6">
        <f>G11</f>
        <v>240</v>
      </c>
    </row>
    <row r="12" spans="1:13" x14ac:dyDescent="0.25">
      <c r="D12" s="12"/>
      <c r="E12" s="6"/>
      <c r="F12" s="2"/>
      <c r="G12" s="12"/>
      <c r="H12" s="6"/>
      <c r="I12" s="2"/>
      <c r="J12" s="12"/>
      <c r="K12" s="6"/>
    </row>
    <row r="14" spans="1:13" x14ac:dyDescent="0.25">
      <c r="B14" s="17" t="s">
        <v>104</v>
      </c>
    </row>
    <row r="16" spans="1:13" x14ac:dyDescent="0.25">
      <c r="B16" s="49" t="s">
        <v>105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2:13" ht="30" customHeight="1" x14ac:dyDescent="0.25">
      <c r="B17" s="59" t="s">
        <v>106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</row>
    <row r="19" spans="2:13" x14ac:dyDescent="0.25">
      <c r="D19" t="s">
        <v>107</v>
      </c>
      <c r="G19" t="s">
        <v>108</v>
      </c>
      <c r="J19" t="s">
        <v>109</v>
      </c>
    </row>
    <row r="20" spans="2:13" x14ac:dyDescent="0.25">
      <c r="D20" s="11"/>
      <c r="E20" s="8">
        <v>8400</v>
      </c>
      <c r="F20" s="2"/>
      <c r="G20" s="11">
        <f>E20</f>
        <v>8400</v>
      </c>
      <c r="H20" s="8"/>
      <c r="I20" s="2"/>
      <c r="J20" s="11"/>
      <c r="K20" s="8"/>
    </row>
    <row r="21" spans="2:13" x14ac:dyDescent="0.25">
      <c r="D21" s="12"/>
      <c r="E21" s="6"/>
      <c r="F21" s="2"/>
      <c r="G21" s="12"/>
      <c r="H21" s="6"/>
      <c r="I21" s="2"/>
      <c r="J21" s="12"/>
      <c r="K21" s="6"/>
    </row>
    <row r="22" spans="2:13" x14ac:dyDescent="0.25">
      <c r="D22" s="12"/>
      <c r="E22" s="6"/>
      <c r="F22" s="2"/>
      <c r="G22" s="12"/>
      <c r="H22" s="6"/>
      <c r="I22" s="2"/>
      <c r="J22" s="12"/>
      <c r="K22" s="6"/>
    </row>
    <row r="24" spans="2:13" x14ac:dyDescent="0.25">
      <c r="B24" s="17" t="s">
        <v>110</v>
      </c>
    </row>
    <row r="26" spans="2:13" x14ac:dyDescent="0.25">
      <c r="B26" t="s">
        <v>111</v>
      </c>
    </row>
    <row r="28" spans="2:13" x14ac:dyDescent="0.25">
      <c r="B28" t="s">
        <v>112</v>
      </c>
    </row>
    <row r="30" spans="2:13" x14ac:dyDescent="0.25">
      <c r="D30" t="s">
        <v>113</v>
      </c>
      <c r="G30" t="s">
        <v>114</v>
      </c>
    </row>
    <row r="31" spans="2:13" x14ac:dyDescent="0.25">
      <c r="D31" s="11">
        <v>1500</v>
      </c>
      <c r="E31" s="8"/>
      <c r="F31" s="2"/>
      <c r="G31" s="11"/>
      <c r="H31" s="8">
        <f>D31</f>
        <v>1500</v>
      </c>
    </row>
    <row r="32" spans="2:13" x14ac:dyDescent="0.25">
      <c r="D32" s="12"/>
      <c r="E32" s="6"/>
      <c r="F32" s="2"/>
      <c r="G32" s="12"/>
      <c r="H32" s="6"/>
    </row>
    <row r="33" spans="4:11" x14ac:dyDescent="0.25">
      <c r="D33" s="12"/>
      <c r="E33" s="6"/>
      <c r="F33" s="2"/>
      <c r="G33" s="12"/>
      <c r="H33" s="6"/>
    </row>
    <row r="36" spans="4:11" ht="30" customHeight="1" x14ac:dyDescent="0.25">
      <c r="D36" s="45" t="s">
        <v>115</v>
      </c>
      <c r="E36" s="45"/>
      <c r="F36" s="55"/>
      <c r="G36" s="43" t="s">
        <v>116</v>
      </c>
      <c r="H36" s="44"/>
      <c r="I36" s="44"/>
      <c r="J36" s="44"/>
      <c r="K36" s="44"/>
    </row>
    <row r="37" spans="4:11" ht="6.95" customHeight="1" x14ac:dyDescent="0.25">
      <c r="D37" s="46"/>
      <c r="E37" s="46"/>
      <c r="F37" s="56"/>
      <c r="G37" s="10"/>
      <c r="H37" s="16"/>
      <c r="I37" s="16"/>
      <c r="J37" s="16"/>
      <c r="K37" s="16"/>
    </row>
    <row r="38" spans="4:11" x14ac:dyDescent="0.25">
      <c r="D38" s="47" t="s">
        <v>117</v>
      </c>
      <c r="E38" s="47"/>
      <c r="F38" s="58"/>
      <c r="G38" s="15" t="s">
        <v>118</v>
      </c>
      <c r="H38" s="15"/>
      <c r="I38" s="18"/>
      <c r="J38" s="18"/>
    </row>
    <row r="39" spans="4:11" x14ac:dyDescent="0.25">
      <c r="D39" s="48" t="s">
        <v>119</v>
      </c>
      <c r="E39" s="48"/>
      <c r="F39" s="57"/>
      <c r="G39" t="s">
        <v>120</v>
      </c>
    </row>
    <row r="40" spans="4:11" x14ac:dyDescent="0.25">
      <c r="D40" s="48" t="s">
        <v>121</v>
      </c>
      <c r="E40" s="48"/>
      <c r="F40" s="57"/>
      <c r="G40" t="s">
        <v>122</v>
      </c>
    </row>
    <row r="41" spans="4:11" x14ac:dyDescent="0.25">
      <c r="D41" s="48" t="s">
        <v>123</v>
      </c>
      <c r="E41" s="48"/>
      <c r="F41" s="57"/>
      <c r="G41" t="s">
        <v>124</v>
      </c>
    </row>
    <row r="42" spans="4:11" x14ac:dyDescent="0.25">
      <c r="D42" s="48" t="s">
        <v>125</v>
      </c>
      <c r="E42" s="48"/>
      <c r="F42" s="57"/>
      <c r="G42" t="s">
        <v>126</v>
      </c>
    </row>
    <row r="43" spans="4:11" s="25" customFormat="1" x14ac:dyDescent="0.25">
      <c r="D43" s="22"/>
      <c r="E43" s="22"/>
      <c r="F43" s="23"/>
      <c r="G43" s="25" t="s">
        <v>127</v>
      </c>
    </row>
    <row r="44" spans="4:11" x14ac:dyDescent="0.25">
      <c r="D44" s="48" t="s">
        <v>128</v>
      </c>
      <c r="E44" s="48"/>
      <c r="F44" s="57"/>
      <c r="G44" t="s">
        <v>129</v>
      </c>
    </row>
  </sheetData>
  <mergeCells count="11">
    <mergeCell ref="D36:F36"/>
    <mergeCell ref="D37:F37"/>
    <mergeCell ref="D38:F38"/>
    <mergeCell ref="G36:K36"/>
    <mergeCell ref="B16:M16"/>
    <mergeCell ref="B17:M17"/>
    <mergeCell ref="D39:F39"/>
    <mergeCell ref="D40:F40"/>
    <mergeCell ref="D41:F41"/>
    <mergeCell ref="D42:F42"/>
    <mergeCell ref="D44:F4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 (&amp;N)</oddFooter>
  </headerFooter>
  <rowBreaks count="1" manualBreakCount="1">
    <brk id="2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view="pageLayout" zoomScaleNormal="100" workbookViewId="0">
      <selection activeCell="P16" sqref="P16"/>
    </sheetView>
  </sheetViews>
  <sheetFormatPr defaultRowHeight="15" x14ac:dyDescent="0.25"/>
  <cols>
    <col min="1" max="1" width="6.42578125" customWidth="1"/>
    <col min="2" max="2" width="19.7109375" customWidth="1"/>
    <col min="3" max="3" width="3.28515625" customWidth="1"/>
    <col min="4" max="5" width="10.7109375" customWidth="1"/>
    <col min="6" max="6" width="3.28515625" customWidth="1"/>
    <col min="7" max="8" width="10.7109375" customWidth="1"/>
    <col min="9" max="9" width="3.28515625" customWidth="1"/>
    <col min="10" max="11" width="10.7109375" customWidth="1"/>
    <col min="12" max="12" width="3.28515625" customWidth="1"/>
    <col min="13" max="14" width="10.7109375" customWidth="1"/>
    <col min="15" max="15" width="3.28515625" customWidth="1"/>
  </cols>
  <sheetData>
    <row r="1" spans="1:14" x14ac:dyDescent="0.25">
      <c r="A1" s="17" t="s">
        <v>130</v>
      </c>
    </row>
    <row r="2" spans="1:14" x14ac:dyDescent="0.25">
      <c r="A2" s="17" t="s">
        <v>131</v>
      </c>
    </row>
    <row r="4" spans="1:14" x14ac:dyDescent="0.25">
      <c r="B4" s="17" t="s">
        <v>132</v>
      </c>
    </row>
    <row r="6" spans="1:14" x14ac:dyDescent="0.25">
      <c r="B6" t="s">
        <v>133</v>
      </c>
      <c r="D6" t="str">
        <f>"Verokanta "&amp;TEXT(Taul2!$C$3,"0 %")</f>
        <v>Verokanta 24 %</v>
      </c>
    </row>
    <row r="8" spans="1:14" x14ac:dyDescent="0.25">
      <c r="B8" s="17" t="s">
        <v>134</v>
      </c>
    </row>
    <row r="10" spans="1:14" x14ac:dyDescent="0.25">
      <c r="D10" t="str">
        <f>"Yhteisöhankinnat "&amp;TEXT(Taul2!$C$3,"0 %")</f>
        <v>Yhteisöhankinnat 24 %</v>
      </c>
      <c r="G10" t="s">
        <v>135</v>
      </c>
      <c r="J10" t="s">
        <v>136</v>
      </c>
      <c r="M10" t="s">
        <v>137</v>
      </c>
    </row>
    <row r="11" spans="1:14" x14ac:dyDescent="0.25">
      <c r="B11" t="s">
        <v>138</v>
      </c>
      <c r="D11" s="11">
        <v>10000</v>
      </c>
      <c r="E11" s="8"/>
      <c r="F11" s="2"/>
      <c r="G11" s="11"/>
      <c r="H11" s="8"/>
      <c r="I11" s="2"/>
      <c r="J11" s="11"/>
      <c r="K11" s="8"/>
      <c r="L11" s="2"/>
      <c r="M11" s="11"/>
      <c r="N11" s="8">
        <f>D11</f>
        <v>10000</v>
      </c>
    </row>
    <row r="12" spans="1:14" x14ac:dyDescent="0.25">
      <c r="B12" t="s">
        <v>139</v>
      </c>
      <c r="D12" s="12"/>
      <c r="E12" s="6"/>
      <c r="F12" s="2"/>
      <c r="G12" s="12"/>
      <c r="H12" s="6">
        <f>D11*Taul2!$C$3</f>
        <v>2400</v>
      </c>
      <c r="I12" s="2"/>
      <c r="J12" s="12">
        <f>H12</f>
        <v>2400</v>
      </c>
      <c r="K12" s="6"/>
      <c r="L12" s="2"/>
      <c r="M12" s="12"/>
      <c r="N12" s="6"/>
    </row>
    <row r="13" spans="1:14" x14ac:dyDescent="0.25">
      <c r="D13" s="12"/>
      <c r="E13" s="6"/>
      <c r="F13" s="2"/>
      <c r="G13" s="12"/>
      <c r="H13" s="6"/>
      <c r="I13" s="2"/>
      <c r="J13" s="12"/>
      <c r="K13" s="6"/>
      <c r="L13" s="2"/>
      <c r="M13" s="12"/>
      <c r="N13" s="6"/>
    </row>
    <row r="15" spans="1:14" x14ac:dyDescent="0.25">
      <c r="B15" s="17" t="s">
        <v>140</v>
      </c>
    </row>
    <row r="17" spans="2:14" x14ac:dyDescent="0.25">
      <c r="B17" t="s">
        <v>141</v>
      </c>
    </row>
    <row r="19" spans="2:14" x14ac:dyDescent="0.25">
      <c r="D19" s="54" t="s">
        <v>142</v>
      </c>
      <c r="E19" s="54"/>
      <c r="G19" t="s">
        <v>143</v>
      </c>
      <c r="J19" t="s">
        <v>144</v>
      </c>
      <c r="M19" t="s">
        <v>145</v>
      </c>
    </row>
    <row r="20" spans="2:14" x14ac:dyDescent="0.25">
      <c r="B20" t="s">
        <v>146</v>
      </c>
      <c r="D20" s="11">
        <v>10000</v>
      </c>
      <c r="E20" s="8"/>
      <c r="F20" s="2"/>
      <c r="G20" s="11"/>
      <c r="H20" s="8"/>
      <c r="I20" s="2"/>
      <c r="J20" s="11"/>
      <c r="K20" s="8"/>
      <c r="L20" s="2"/>
      <c r="M20" s="11"/>
      <c r="N20" s="8">
        <f>D20</f>
        <v>10000</v>
      </c>
    </row>
    <row r="21" spans="2:14" x14ac:dyDescent="0.25">
      <c r="B21" t="s">
        <v>147</v>
      </c>
      <c r="D21" s="12">
        <v>2400</v>
      </c>
      <c r="E21" s="6"/>
      <c r="F21" s="2"/>
      <c r="G21" s="12"/>
      <c r="H21" s="6">
        <f>D20*Taul2!$C$3</f>
        <v>2400</v>
      </c>
      <c r="I21" s="2"/>
      <c r="J21" s="12"/>
      <c r="K21" s="6"/>
      <c r="L21" s="2"/>
      <c r="M21" s="12"/>
      <c r="N21" s="6"/>
    </row>
    <row r="22" spans="2:14" x14ac:dyDescent="0.25">
      <c r="D22" s="12"/>
      <c r="E22" s="6"/>
      <c r="F22" s="2"/>
      <c r="G22" s="12"/>
      <c r="H22" s="6"/>
      <c r="I22" s="2"/>
      <c r="J22" s="12"/>
      <c r="K22" s="6"/>
      <c r="L22" s="2"/>
      <c r="M22" s="12"/>
      <c r="N22" s="6"/>
    </row>
    <row r="25" spans="2:14" x14ac:dyDescent="0.25">
      <c r="B25" s="17" t="s">
        <v>148</v>
      </c>
    </row>
    <row r="27" spans="2:14" x14ac:dyDescent="0.25">
      <c r="B27" t="s">
        <v>149</v>
      </c>
    </row>
    <row r="29" spans="2:14" x14ac:dyDescent="0.25">
      <c r="B29" s="17" t="s">
        <v>150</v>
      </c>
    </row>
    <row r="31" spans="2:14" x14ac:dyDescent="0.25">
      <c r="D31" s="54" t="s">
        <v>151</v>
      </c>
      <c r="E31" s="54"/>
      <c r="G31" t="s">
        <v>152</v>
      </c>
      <c r="J31" t="s">
        <v>153</v>
      </c>
      <c r="M31" t="s">
        <v>154</v>
      </c>
    </row>
    <row r="32" spans="2:14" x14ac:dyDescent="0.25">
      <c r="B32" t="s">
        <v>155</v>
      </c>
      <c r="D32" s="11">
        <v>10000</v>
      </c>
      <c r="E32" s="8"/>
      <c r="F32" s="2"/>
      <c r="G32" s="11"/>
      <c r="H32" s="8"/>
      <c r="I32" s="2"/>
      <c r="J32" s="11"/>
      <c r="K32" s="8"/>
      <c r="L32" s="2"/>
      <c r="M32" s="11"/>
      <c r="N32" s="8">
        <f>D32</f>
        <v>10000</v>
      </c>
    </row>
    <row r="33" spans="2:14" x14ac:dyDescent="0.25">
      <c r="B33" t="s">
        <v>156</v>
      </c>
      <c r="D33" s="12"/>
      <c r="E33" s="6"/>
      <c r="F33" s="2"/>
      <c r="G33" s="12"/>
      <c r="H33" s="6">
        <f>D32*Taul2!$C$3</f>
        <v>2400</v>
      </c>
      <c r="I33" s="2"/>
      <c r="J33" s="12">
        <f>H33</f>
        <v>2400</v>
      </c>
      <c r="K33" s="6"/>
      <c r="L33" s="2"/>
      <c r="M33" s="12"/>
      <c r="N33" s="6"/>
    </row>
    <row r="34" spans="2:14" x14ac:dyDescent="0.25">
      <c r="D34" s="12"/>
      <c r="E34" s="6"/>
      <c r="F34" s="2"/>
      <c r="G34" s="12"/>
      <c r="H34" s="6"/>
      <c r="I34" s="2"/>
      <c r="J34" s="12"/>
      <c r="K34" s="6"/>
      <c r="L34" s="2"/>
      <c r="M34" s="12"/>
      <c r="N34" s="6"/>
    </row>
    <row r="36" spans="2:14" x14ac:dyDescent="0.25">
      <c r="B36" s="17" t="s">
        <v>157</v>
      </c>
    </row>
    <row r="38" spans="2:14" x14ac:dyDescent="0.25">
      <c r="D38" s="54" t="s">
        <v>158</v>
      </c>
      <c r="E38" s="54"/>
      <c r="G38" t="s">
        <v>159</v>
      </c>
      <c r="J38" t="s">
        <v>160</v>
      </c>
      <c r="M38" t="s">
        <v>161</v>
      </c>
    </row>
    <row r="39" spans="2:14" x14ac:dyDescent="0.25">
      <c r="B39" t="s">
        <v>162</v>
      </c>
      <c r="D39" s="11">
        <v>10000</v>
      </c>
      <c r="E39" s="8"/>
      <c r="F39" s="2"/>
      <c r="G39" s="11"/>
      <c r="H39" s="8"/>
      <c r="I39" s="2"/>
      <c r="J39" s="11"/>
      <c r="K39" s="8"/>
      <c r="L39" s="2"/>
      <c r="M39" s="11"/>
      <c r="N39" s="8">
        <f>D39</f>
        <v>10000</v>
      </c>
    </row>
    <row r="40" spans="2:14" x14ac:dyDescent="0.25">
      <c r="B40" t="s">
        <v>163</v>
      </c>
      <c r="D40" s="12">
        <v>2400</v>
      </c>
      <c r="E40" s="6"/>
      <c r="F40" s="2"/>
      <c r="G40" s="12"/>
      <c r="H40" s="6">
        <f>D39*Taul2!$C$3</f>
        <v>2400</v>
      </c>
      <c r="I40" s="2"/>
      <c r="J40" s="12"/>
      <c r="K40" s="6"/>
      <c r="L40" s="2"/>
      <c r="M40" s="12"/>
      <c r="N40" s="6"/>
    </row>
    <row r="41" spans="2:14" x14ac:dyDescent="0.25">
      <c r="D41" s="12"/>
      <c r="E41" s="6"/>
      <c r="F41" s="2"/>
      <c r="G41" s="12"/>
      <c r="H41" s="6"/>
      <c r="I41" s="2"/>
      <c r="J41" s="12"/>
      <c r="K41" s="6"/>
      <c r="L41" s="2"/>
      <c r="M41" s="12"/>
      <c r="N41" s="6"/>
    </row>
    <row r="42" spans="2:14" x14ac:dyDescent="0.25">
      <c r="D42" s="19"/>
      <c r="E42" s="19"/>
      <c r="F42" s="2"/>
      <c r="G42" s="19"/>
      <c r="H42" s="19"/>
      <c r="I42" s="2"/>
      <c r="J42" s="19"/>
      <c r="K42" s="19"/>
      <c r="L42" s="2"/>
      <c r="M42" s="19"/>
      <c r="N42" s="19"/>
    </row>
    <row r="43" spans="2:14" x14ac:dyDescent="0.25">
      <c r="D43" s="19"/>
      <c r="E43" s="19"/>
      <c r="F43" s="2"/>
      <c r="G43" s="19"/>
      <c r="H43" s="19"/>
      <c r="I43" s="2"/>
      <c r="J43" s="19"/>
      <c r="K43" s="19"/>
      <c r="L43" s="2"/>
      <c r="M43" s="19"/>
      <c r="N43" s="19"/>
    </row>
    <row r="44" spans="2:14" ht="30" customHeight="1" x14ac:dyDescent="0.25">
      <c r="D44" s="45" t="s">
        <v>164</v>
      </c>
      <c r="E44" s="45"/>
      <c r="F44" s="55"/>
      <c r="G44" s="43" t="s">
        <v>165</v>
      </c>
      <c r="H44" s="44"/>
      <c r="I44" s="44"/>
      <c r="J44" s="44"/>
      <c r="K44" s="44"/>
    </row>
    <row r="45" spans="2:14" ht="6.95" customHeight="1" x14ac:dyDescent="0.25">
      <c r="D45" s="46"/>
      <c r="E45" s="46"/>
      <c r="F45" s="56"/>
      <c r="G45" s="10"/>
      <c r="H45" s="16"/>
      <c r="I45" s="16"/>
      <c r="J45" s="16"/>
      <c r="K45" s="16"/>
    </row>
    <row r="46" spans="2:14" x14ac:dyDescent="0.25">
      <c r="D46" s="47" t="s">
        <v>166</v>
      </c>
      <c r="E46" s="47"/>
      <c r="F46" s="58"/>
      <c r="G46" s="15" t="s">
        <v>167</v>
      </c>
      <c r="H46" s="15"/>
      <c r="I46" s="18"/>
      <c r="J46" s="18"/>
    </row>
    <row r="47" spans="2:14" x14ac:dyDescent="0.25">
      <c r="D47" s="48" t="s">
        <v>168</v>
      </c>
      <c r="E47" s="48"/>
      <c r="F47" s="57"/>
      <c r="G47" t="s">
        <v>169</v>
      </c>
    </row>
    <row r="48" spans="2:14" x14ac:dyDescent="0.25">
      <c r="D48" s="45" t="s">
        <v>170</v>
      </c>
      <c r="E48" s="45"/>
      <c r="F48" s="55"/>
      <c r="G48" t="s">
        <v>171</v>
      </c>
    </row>
    <row r="49" spans="4:7" x14ac:dyDescent="0.25">
      <c r="D49" s="45" t="s">
        <v>172</v>
      </c>
      <c r="E49" s="45"/>
      <c r="F49" s="55"/>
      <c r="G49" t="s">
        <v>173</v>
      </c>
    </row>
    <row r="50" spans="4:7" x14ac:dyDescent="0.25">
      <c r="D50" s="48" t="s">
        <v>174</v>
      </c>
      <c r="E50" s="48"/>
      <c r="F50" s="57"/>
      <c r="G50" t="s">
        <v>175</v>
      </c>
    </row>
  </sheetData>
  <mergeCells count="11">
    <mergeCell ref="D47:F47"/>
    <mergeCell ref="D48:F48"/>
    <mergeCell ref="D49:F49"/>
    <mergeCell ref="D50:F50"/>
    <mergeCell ref="D44:F44"/>
    <mergeCell ref="G44:K44"/>
    <mergeCell ref="D45:F45"/>
    <mergeCell ref="D46:F46"/>
    <mergeCell ref="D19:E19"/>
    <mergeCell ref="D38:E38"/>
    <mergeCell ref="D31:E3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 (&amp;N)</oddFooter>
  </headerFooter>
  <rowBreaks count="1" manualBreakCount="1">
    <brk id="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22" zoomScaleNormal="100" workbookViewId="0">
      <selection activeCell="P16" sqref="P16"/>
    </sheetView>
  </sheetViews>
  <sheetFormatPr defaultRowHeight="15" x14ac:dyDescent="0.25"/>
  <cols>
    <col min="1" max="1" width="6.42578125" customWidth="1"/>
    <col min="2" max="2" width="19.7109375" customWidth="1"/>
    <col min="3" max="3" width="3.28515625" customWidth="1"/>
    <col min="4" max="5" width="10.7109375" customWidth="1"/>
    <col min="6" max="6" width="3.28515625" customWidth="1"/>
    <col min="7" max="8" width="10.7109375" customWidth="1"/>
    <col min="9" max="9" width="3.28515625" customWidth="1"/>
    <col min="10" max="11" width="10.7109375" customWidth="1"/>
    <col min="12" max="12" width="3.28515625" customWidth="1"/>
    <col min="13" max="14" width="10.7109375" customWidth="1"/>
  </cols>
  <sheetData>
    <row r="1" spans="1:14" x14ac:dyDescent="0.25">
      <c r="A1" s="17" t="s">
        <v>176</v>
      </c>
    </row>
    <row r="2" spans="1:14" x14ac:dyDescent="0.25">
      <c r="A2" s="17" t="s">
        <v>177</v>
      </c>
    </row>
    <row r="5" spans="1:14" x14ac:dyDescent="0.25">
      <c r="B5" t="s">
        <v>178</v>
      </c>
      <c r="E5" s="2">
        <v>8000</v>
      </c>
    </row>
    <row r="6" spans="1:14" x14ac:dyDescent="0.25">
      <c r="B6" t="s">
        <v>179</v>
      </c>
      <c r="E6" s="2">
        <v>2000</v>
      </c>
    </row>
    <row r="7" spans="1:14" s="29" customFormat="1" x14ac:dyDescent="0.25">
      <c r="B7" s="29" t="s">
        <v>180</v>
      </c>
      <c r="E7" s="2"/>
    </row>
    <row r="8" spans="1:14" ht="24.75" x14ac:dyDescent="0.25">
      <c r="B8" s="24" t="s">
        <v>181</v>
      </c>
      <c r="E8" s="2"/>
    </row>
    <row r="9" spans="1:14" ht="48.75" x14ac:dyDescent="0.25">
      <c r="B9" s="24" t="s">
        <v>182</v>
      </c>
      <c r="E9" s="2"/>
    </row>
    <row r="10" spans="1:14" x14ac:dyDescent="0.25">
      <c r="B10" t="s">
        <v>183</v>
      </c>
      <c r="E10" s="13">
        <f>SUM(E5:E9)</f>
        <v>10000</v>
      </c>
    </row>
    <row r="13" spans="1:14" x14ac:dyDescent="0.25">
      <c r="B13" s="17" t="s">
        <v>184</v>
      </c>
    </row>
    <row r="15" spans="1:14" x14ac:dyDescent="0.25">
      <c r="D15" t="str">
        <f>"Maahantuonti "&amp;TEXT(Taul2!$C$3,"0 %")</f>
        <v>Maahantuonti 24 %</v>
      </c>
      <c r="G15" t="s">
        <v>185</v>
      </c>
      <c r="J15" t="s">
        <v>186</v>
      </c>
      <c r="M15" t="s">
        <v>187</v>
      </c>
    </row>
    <row r="16" spans="1:14" x14ac:dyDescent="0.25">
      <c r="B16" t="s">
        <v>188</v>
      </c>
      <c r="D16" s="11">
        <v>10000</v>
      </c>
      <c r="E16" s="8"/>
      <c r="F16" s="2"/>
      <c r="G16" s="11"/>
      <c r="H16" s="8"/>
      <c r="I16" s="2"/>
      <c r="J16" s="11"/>
      <c r="K16" s="8"/>
      <c r="L16" s="2"/>
      <c r="M16" s="11"/>
      <c r="N16" s="8">
        <f>D16</f>
        <v>10000</v>
      </c>
    </row>
    <row r="17" spans="2:14" x14ac:dyDescent="0.25">
      <c r="B17" t="s">
        <v>189</v>
      </c>
      <c r="D17" s="12"/>
      <c r="E17" s="6"/>
      <c r="F17" s="2"/>
      <c r="G17" s="12"/>
      <c r="H17" s="6">
        <f>D16*Taul2!$C$3</f>
        <v>2400</v>
      </c>
      <c r="I17" s="2"/>
      <c r="J17" s="12">
        <f>H17</f>
        <v>2400</v>
      </c>
      <c r="K17" s="6"/>
      <c r="L17" s="2"/>
      <c r="M17" s="12"/>
      <c r="N17" s="6"/>
    </row>
    <row r="18" spans="2:14" x14ac:dyDescent="0.25">
      <c r="D18" s="12"/>
      <c r="E18" s="6"/>
      <c r="F18" s="2"/>
      <c r="G18" s="12"/>
      <c r="H18" s="6"/>
      <c r="I18" s="2"/>
      <c r="J18" s="12"/>
      <c r="K18" s="6"/>
      <c r="L18" s="2"/>
      <c r="M18" s="12"/>
      <c r="N18" s="6"/>
    </row>
    <row r="19" spans="2:14" s="27" customFormat="1" x14ac:dyDescent="0.25">
      <c r="D19" s="19"/>
      <c r="E19" s="19"/>
      <c r="F19" s="2"/>
      <c r="G19" s="19"/>
      <c r="H19" s="19"/>
      <c r="I19" s="2"/>
      <c r="J19" s="19"/>
      <c r="K19" s="19"/>
      <c r="L19" s="2"/>
      <c r="M19" s="19"/>
      <c r="N19" s="19"/>
    </row>
    <row r="20" spans="2:14" s="27" customFormat="1" x14ac:dyDescent="0.25">
      <c r="D20" s="19"/>
      <c r="E20" s="19"/>
      <c r="F20" s="2"/>
      <c r="G20" s="19"/>
      <c r="H20" s="19"/>
      <c r="I20" s="2"/>
      <c r="J20" s="19"/>
      <c r="K20" s="19"/>
      <c r="L20" s="2"/>
      <c r="M20" s="19"/>
      <c r="N20" s="19"/>
    </row>
    <row r="21" spans="2:14" s="27" customFormat="1" x14ac:dyDescent="0.25">
      <c r="B21" s="27" t="s">
        <v>190</v>
      </c>
      <c r="J21" s="19"/>
      <c r="K21" s="19"/>
      <c r="L21" s="2"/>
      <c r="M21" s="19"/>
      <c r="N21" s="19"/>
    </row>
    <row r="23" spans="2:14" x14ac:dyDescent="0.25">
      <c r="B23" s="17" t="s">
        <v>191</v>
      </c>
    </row>
    <row r="25" spans="2:14" x14ac:dyDescent="0.25">
      <c r="B25" t="s">
        <v>192</v>
      </c>
    </row>
    <row r="27" spans="2:14" x14ac:dyDescent="0.25">
      <c r="D27" s="54" t="s">
        <v>193</v>
      </c>
      <c r="E27" s="54"/>
      <c r="G27" t="s">
        <v>194</v>
      </c>
      <c r="J27" t="s">
        <v>195</v>
      </c>
      <c r="M27" t="s">
        <v>196</v>
      </c>
    </row>
    <row r="28" spans="2:14" x14ac:dyDescent="0.25">
      <c r="B28" t="s">
        <v>197</v>
      </c>
      <c r="D28" s="11">
        <v>10000</v>
      </c>
      <c r="E28" s="8"/>
      <c r="F28" s="2"/>
      <c r="G28" s="11"/>
      <c r="H28" s="8"/>
      <c r="I28" s="2"/>
      <c r="J28" s="11"/>
      <c r="K28" s="8"/>
      <c r="L28" s="2"/>
      <c r="M28" s="11"/>
      <c r="N28" s="8">
        <f>D28</f>
        <v>10000</v>
      </c>
    </row>
    <row r="29" spans="2:14" x14ac:dyDescent="0.25">
      <c r="B29" t="s">
        <v>198</v>
      </c>
      <c r="D29" s="12">
        <v>2400</v>
      </c>
      <c r="E29" s="6"/>
      <c r="F29" s="2"/>
      <c r="G29" s="12"/>
      <c r="H29" s="6">
        <f>D28*Taul2!$C$3</f>
        <v>2400</v>
      </c>
      <c r="I29" s="2"/>
      <c r="J29" s="12"/>
      <c r="K29" s="6"/>
      <c r="L29" s="2"/>
      <c r="M29" s="12"/>
      <c r="N29" s="6"/>
    </row>
    <row r="30" spans="2:14" x14ac:dyDescent="0.25">
      <c r="D30" s="12"/>
      <c r="E30" s="6"/>
      <c r="F30" s="2"/>
      <c r="G30" s="12"/>
      <c r="H30" s="6"/>
      <c r="I30" s="2"/>
      <c r="J30" s="12"/>
      <c r="K30" s="6"/>
      <c r="L30" s="2"/>
      <c r="M30" s="12"/>
      <c r="N30" s="6"/>
    </row>
    <row r="32" spans="2:14" ht="30" customHeight="1" x14ac:dyDescent="0.25">
      <c r="D32" s="45" t="s">
        <v>199</v>
      </c>
      <c r="E32" s="45"/>
      <c r="F32" s="55"/>
      <c r="G32" s="43" t="s">
        <v>200</v>
      </c>
      <c r="H32" s="44"/>
      <c r="I32" s="44"/>
      <c r="J32" s="44"/>
      <c r="K32" s="44"/>
    </row>
    <row r="33" spans="4:11" ht="6.95" customHeight="1" x14ac:dyDescent="0.25">
      <c r="D33" s="46"/>
      <c r="E33" s="46"/>
      <c r="F33" s="56"/>
      <c r="G33" s="10"/>
      <c r="H33" s="16"/>
      <c r="I33" s="16"/>
      <c r="J33" s="16"/>
      <c r="K33" s="16"/>
    </row>
    <row r="34" spans="4:11" x14ac:dyDescent="0.25">
      <c r="D34" s="47" t="str">
        <f>"Maahantuonti "&amp;TEXT(Taul2!$C$3,"0 %")</f>
        <v>Maahantuonti 24 %</v>
      </c>
      <c r="E34" s="47"/>
      <c r="F34" s="47"/>
      <c r="G34" s="50" t="s">
        <v>201</v>
      </c>
      <c r="H34" s="51"/>
      <c r="I34" s="51"/>
      <c r="J34" s="51"/>
    </row>
    <row r="35" spans="4:11" x14ac:dyDescent="0.25">
      <c r="D35" s="48" t="s">
        <v>202</v>
      </c>
      <c r="E35" s="48"/>
      <c r="F35" s="48"/>
      <c r="G35" s="52" t="s">
        <v>203</v>
      </c>
      <c r="H35" s="45"/>
      <c r="I35" s="45"/>
      <c r="J35" s="45"/>
    </row>
    <row r="36" spans="4:11" x14ac:dyDescent="0.25">
      <c r="D36" s="48" t="s">
        <v>204</v>
      </c>
      <c r="E36" s="48"/>
      <c r="F36" s="48"/>
      <c r="G36" s="52" t="s">
        <v>205</v>
      </c>
      <c r="H36" s="45"/>
      <c r="I36" s="45"/>
      <c r="J36" s="45"/>
    </row>
    <row r="37" spans="4:11" x14ac:dyDescent="0.25">
      <c r="D37" s="48" t="s">
        <v>206</v>
      </c>
      <c r="E37" s="48"/>
      <c r="F37" s="48"/>
      <c r="G37" s="52" t="s">
        <v>207</v>
      </c>
      <c r="H37" s="45"/>
      <c r="I37" s="45"/>
      <c r="J37" s="45"/>
    </row>
  </sheetData>
  <mergeCells count="12">
    <mergeCell ref="G32:K32"/>
    <mergeCell ref="D27:E27"/>
    <mergeCell ref="D32:F32"/>
    <mergeCell ref="D33:F33"/>
    <mergeCell ref="D34:F34"/>
    <mergeCell ref="D35:F35"/>
    <mergeCell ref="D36:F36"/>
    <mergeCell ref="D37:F37"/>
    <mergeCell ref="G34:J34"/>
    <mergeCell ref="G35:J35"/>
    <mergeCell ref="G36:J36"/>
    <mergeCell ref="G37:J3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 (&amp;N)</oddFooter>
  </headerFooter>
  <rowBreaks count="1" manualBreakCount="1">
    <brk id="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P16" sqref="P16"/>
    </sheetView>
  </sheetViews>
  <sheetFormatPr defaultRowHeight="15" x14ac:dyDescent="0.25"/>
  <cols>
    <col min="1" max="1" width="6.42578125" customWidth="1"/>
    <col min="2" max="2" width="19.7109375" customWidth="1"/>
    <col min="3" max="3" width="3.28515625" customWidth="1"/>
    <col min="4" max="5" width="12.7109375" customWidth="1"/>
    <col min="6" max="6" width="3.28515625" customWidth="1"/>
    <col min="7" max="8" width="12.7109375" customWidth="1"/>
    <col min="10" max="10" width="12.42578125" bestFit="1" customWidth="1"/>
    <col min="13" max="13" width="13.7109375" bestFit="1" customWidth="1"/>
  </cols>
  <sheetData>
    <row r="1" spans="1:13" x14ac:dyDescent="0.25">
      <c r="A1" s="17" t="s">
        <v>208</v>
      </c>
    </row>
    <row r="2" spans="1:13" x14ac:dyDescent="0.25">
      <c r="A2" s="17" t="s">
        <v>209</v>
      </c>
    </row>
    <row r="4" spans="1:13" ht="45" customHeight="1" x14ac:dyDescent="0.25">
      <c r="B4" s="59" t="s">
        <v>210</v>
      </c>
      <c r="C4" s="59"/>
      <c r="D4" s="59"/>
      <c r="E4" s="59"/>
      <c r="F4" s="59"/>
      <c r="G4" s="59"/>
      <c r="H4" s="59"/>
      <c r="I4" s="59"/>
      <c r="J4" s="59"/>
    </row>
    <row r="6" spans="1:13" x14ac:dyDescent="0.25">
      <c r="B6" t="s">
        <v>211</v>
      </c>
      <c r="J6" s="2">
        <v>55463000</v>
      </c>
      <c r="M6" s="20"/>
    </row>
    <row r="7" spans="1:13" x14ac:dyDescent="0.25">
      <c r="B7" t="s">
        <v>212</v>
      </c>
      <c r="J7" s="2">
        <v>10000000</v>
      </c>
      <c r="M7" s="20"/>
    </row>
    <row r="8" spans="1:13" x14ac:dyDescent="0.25">
      <c r="B8" t="s">
        <v>213</v>
      </c>
      <c r="J8" s="2">
        <v>9000000</v>
      </c>
      <c r="M8" s="20"/>
    </row>
    <row r="9" spans="1:13" x14ac:dyDescent="0.25">
      <c r="B9" t="s">
        <v>214</v>
      </c>
      <c r="J9" s="2">
        <f>(J6-J7)*0.975</f>
        <v>44326425</v>
      </c>
      <c r="M9" s="20"/>
    </row>
    <row r="11" spans="1:13" x14ac:dyDescent="0.25">
      <c r="B11" t="s">
        <v>215</v>
      </c>
      <c r="M11" s="2"/>
    </row>
    <row r="12" spans="1:13" x14ac:dyDescent="0.25">
      <c r="B12" t="s">
        <v>216</v>
      </c>
      <c r="M12" s="2"/>
    </row>
    <row r="13" spans="1:13" x14ac:dyDescent="0.25">
      <c r="M13" s="2"/>
    </row>
    <row r="14" spans="1:13" x14ac:dyDescent="0.25">
      <c r="D14" t="s">
        <v>217</v>
      </c>
      <c r="G14" t="s">
        <v>218</v>
      </c>
      <c r="M14" s="2"/>
    </row>
    <row r="15" spans="1:13" x14ac:dyDescent="0.25">
      <c r="D15" s="11">
        <f>J9</f>
        <v>44326425</v>
      </c>
      <c r="E15" s="4"/>
      <c r="G15" s="11"/>
      <c r="H15" s="4"/>
    </row>
    <row r="16" spans="1:13" x14ac:dyDescent="0.25">
      <c r="D16" s="12">
        <f>J8</f>
        <v>9000000</v>
      </c>
      <c r="E16" s="7"/>
      <c r="G16" s="12"/>
      <c r="H16" s="6">
        <f>D16</f>
        <v>9000000</v>
      </c>
    </row>
    <row r="17" spans="2:11" x14ac:dyDescent="0.25">
      <c r="D17" s="5"/>
      <c r="E17" s="7"/>
      <c r="G17" s="5"/>
      <c r="H17" s="7"/>
    </row>
    <row r="18" spans="2:11" x14ac:dyDescent="0.25">
      <c r="B18" t="s">
        <v>219</v>
      </c>
      <c r="D18" s="11">
        <f>SUM(D15:D17)</f>
        <v>53326425</v>
      </c>
      <c r="E18" s="4"/>
      <c r="G18" s="3"/>
      <c r="H18" s="8">
        <f>SUM(H15:H17)</f>
        <v>9000000</v>
      </c>
    </row>
    <row r="21" spans="2:11" ht="30" customHeight="1" x14ac:dyDescent="0.25">
      <c r="D21" s="45" t="s">
        <v>220</v>
      </c>
      <c r="E21" s="45"/>
      <c r="F21" s="55"/>
      <c r="G21" s="43" t="s">
        <v>221</v>
      </c>
      <c r="H21" s="44"/>
      <c r="I21" s="44"/>
      <c r="J21" s="44"/>
      <c r="K21" s="44"/>
    </row>
    <row r="22" spans="2:11" ht="6.95" customHeight="1" x14ac:dyDescent="0.25">
      <c r="D22" s="46"/>
      <c r="E22" s="46"/>
      <c r="F22" s="56"/>
      <c r="G22" s="10"/>
      <c r="H22" s="16"/>
      <c r="I22" s="16"/>
      <c r="J22" s="16"/>
      <c r="K22" s="16"/>
    </row>
    <row r="23" spans="2:11" x14ac:dyDescent="0.25">
      <c r="D23" s="47" t="s">
        <v>222</v>
      </c>
      <c r="E23" s="47"/>
      <c r="F23" s="58"/>
      <c r="G23" s="15" t="s">
        <v>223</v>
      </c>
      <c r="H23" s="15"/>
      <c r="I23" s="18"/>
      <c r="J23" s="18"/>
    </row>
    <row r="24" spans="2:11" x14ac:dyDescent="0.25">
      <c r="D24" s="45" t="s">
        <v>224</v>
      </c>
      <c r="E24" s="45"/>
      <c r="F24" s="55"/>
      <c r="G24" t="s">
        <v>225</v>
      </c>
    </row>
  </sheetData>
  <mergeCells count="6">
    <mergeCell ref="D24:F24"/>
    <mergeCell ref="B4:J4"/>
    <mergeCell ref="D21:F21"/>
    <mergeCell ref="G21:K21"/>
    <mergeCell ref="D22:F22"/>
    <mergeCell ref="D23:F2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 (&amp;N)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>
      <selection activeCell="D13" sqref="A13:D13"/>
    </sheetView>
  </sheetViews>
  <sheetFormatPr defaultRowHeight="15" x14ac:dyDescent="0.25"/>
  <cols>
    <col min="1" max="1" width="6.42578125" customWidth="1"/>
    <col min="2" max="2" width="9.140625" customWidth="1"/>
    <col min="4" max="5" width="10.7109375" customWidth="1"/>
    <col min="6" max="6" width="3.28515625" customWidth="1"/>
    <col min="7" max="8" width="10.7109375" customWidth="1"/>
    <col min="9" max="9" width="3.28515625" customWidth="1"/>
    <col min="10" max="11" width="10" bestFit="1" customWidth="1"/>
    <col min="14" max="14" width="10" bestFit="1" customWidth="1"/>
  </cols>
  <sheetData>
    <row r="1" spans="1:14" x14ac:dyDescent="0.25">
      <c r="A1" s="17" t="s">
        <v>226</v>
      </c>
    </row>
    <row r="2" spans="1:14" ht="30" customHeight="1" x14ac:dyDescent="0.25">
      <c r="A2" s="60" t="s">
        <v>227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4" spans="1:14" ht="60" customHeight="1" x14ac:dyDescent="0.25">
      <c r="B4" s="59" t="s">
        <v>228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6" spans="1:14" x14ac:dyDescent="0.25">
      <c r="B6" t="s">
        <v>229</v>
      </c>
      <c r="N6" s="2">
        <v>646000</v>
      </c>
    </row>
    <row r="7" spans="1:14" x14ac:dyDescent="0.25">
      <c r="B7" t="s">
        <v>230</v>
      </c>
      <c r="N7" s="2">
        <v>12000</v>
      </c>
    </row>
    <row r="8" spans="1:14" x14ac:dyDescent="0.25">
      <c r="B8" t="s">
        <v>231</v>
      </c>
      <c r="N8" s="13">
        <f>N6-N7</f>
        <v>634000</v>
      </c>
    </row>
    <row r="11" spans="1:14" x14ac:dyDescent="0.25">
      <c r="D11" t="s">
        <v>232</v>
      </c>
      <c r="G11" t="s">
        <v>233</v>
      </c>
      <c r="I11" s="2"/>
      <c r="J11" s="2" t="s">
        <v>234</v>
      </c>
    </row>
    <row r="12" spans="1:14" x14ac:dyDescent="0.25">
      <c r="D12" s="11">
        <f>N6</f>
        <v>646000</v>
      </c>
      <c r="E12" s="30"/>
      <c r="G12" s="11"/>
      <c r="H12" s="30"/>
      <c r="I12" s="2"/>
      <c r="J12" s="11"/>
      <c r="K12" s="30"/>
    </row>
    <row r="13" spans="1:14" s="38" customFormat="1" x14ac:dyDescent="0.25">
      <c r="A13" s="42"/>
      <c r="D13" s="12"/>
      <c r="E13" s="6">
        <f>N7</f>
        <v>12000</v>
      </c>
      <c r="G13" s="12"/>
      <c r="H13" s="39"/>
      <c r="I13" s="2"/>
      <c r="J13" s="12">
        <f>E13</f>
        <v>12000</v>
      </c>
      <c r="K13" s="39"/>
    </row>
    <row r="14" spans="1:14" x14ac:dyDescent="0.25">
      <c r="D14" s="33"/>
      <c r="E14" s="32"/>
      <c r="G14" s="33"/>
      <c r="H14" s="32"/>
      <c r="I14" s="2"/>
      <c r="J14" s="33"/>
      <c r="K14" s="32"/>
    </row>
    <row r="15" spans="1:14" x14ac:dyDescent="0.25">
      <c r="D15" s="41">
        <f>D12-E13</f>
        <v>634000</v>
      </c>
      <c r="E15" s="30"/>
      <c r="G15" s="40"/>
      <c r="H15" s="30"/>
      <c r="J15" s="40"/>
      <c r="K15" s="30"/>
    </row>
    <row r="16" spans="1:14" x14ac:dyDescent="0.25">
      <c r="D16" s="33"/>
      <c r="E16" s="6">
        <v>19000</v>
      </c>
      <c r="G16" s="12">
        <f>E16</f>
        <v>19000</v>
      </c>
      <c r="H16" s="6"/>
      <c r="J16" s="12"/>
      <c r="K16" s="6"/>
    </row>
    <row r="17" spans="4:13" x14ac:dyDescent="0.25">
      <c r="D17" s="33"/>
      <c r="E17" s="32"/>
      <c r="G17" s="33"/>
      <c r="H17" s="32"/>
      <c r="J17" s="33"/>
      <c r="K17" s="32"/>
    </row>
    <row r="18" spans="4:13" x14ac:dyDescent="0.25">
      <c r="D18" s="11">
        <f>D15-E16</f>
        <v>615000</v>
      </c>
      <c r="E18" s="30"/>
      <c r="G18" s="11">
        <f>SUM(G16:G17)</f>
        <v>19000</v>
      </c>
      <c r="H18" s="30"/>
      <c r="J18" s="11">
        <v>12000</v>
      </c>
      <c r="K18" s="30"/>
      <c r="L18" s="21"/>
    </row>
    <row r="19" spans="4:13" x14ac:dyDescent="0.25">
      <c r="D19" s="33"/>
      <c r="E19" s="32"/>
      <c r="G19" s="33"/>
      <c r="H19" s="32"/>
      <c r="J19" s="33"/>
      <c r="K19" s="32"/>
    </row>
    <row r="20" spans="4:13" x14ac:dyDescent="0.25">
      <c r="G20" s="29"/>
      <c r="H20" s="29"/>
    </row>
    <row r="21" spans="4:13" x14ac:dyDescent="0.25">
      <c r="J21" s="2"/>
    </row>
    <row r="22" spans="4:13" x14ac:dyDescent="0.25">
      <c r="J22" s="2"/>
    </row>
    <row r="23" spans="4:13" x14ac:dyDescent="0.25">
      <c r="D23" s="28" t="s">
        <v>235</v>
      </c>
      <c r="E23" s="33"/>
      <c r="G23" s="29" t="s">
        <v>236</v>
      </c>
      <c r="I23" s="1"/>
      <c r="J23" s="2"/>
    </row>
    <row r="24" spans="4:13" ht="6.95" customHeight="1" x14ac:dyDescent="0.25">
      <c r="D24" s="28"/>
      <c r="E24" s="33"/>
      <c r="I24" s="1"/>
      <c r="J24" s="2"/>
    </row>
    <row r="25" spans="4:13" x14ac:dyDescent="0.25">
      <c r="D25" s="31" t="s">
        <v>237</v>
      </c>
      <c r="E25" s="3"/>
      <c r="F25" s="31"/>
      <c r="G25" s="31" t="s">
        <v>238</v>
      </c>
      <c r="H25" s="31"/>
      <c r="I25" s="31"/>
      <c r="J25" s="13"/>
      <c r="K25" s="13"/>
      <c r="L25" s="31"/>
      <c r="M25" s="31"/>
    </row>
    <row r="26" spans="4:13" x14ac:dyDescent="0.25">
      <c r="D26" s="28" t="s">
        <v>239</v>
      </c>
      <c r="E26" s="33"/>
      <c r="G26" t="s">
        <v>240</v>
      </c>
      <c r="J26" s="2"/>
      <c r="K26" s="2"/>
    </row>
    <row r="27" spans="4:13" x14ac:dyDescent="0.25">
      <c r="D27" s="28" t="s">
        <v>241</v>
      </c>
      <c r="E27" s="33"/>
      <c r="G27" t="s">
        <v>242</v>
      </c>
      <c r="K27" s="2"/>
    </row>
    <row r="28" spans="4:13" x14ac:dyDescent="0.25">
      <c r="D28" s="28"/>
      <c r="E28" s="33"/>
    </row>
    <row r="29" spans="4:13" x14ac:dyDescent="0.25">
      <c r="D29" s="28"/>
      <c r="E29" s="33"/>
      <c r="G29" t="s">
        <v>243</v>
      </c>
    </row>
  </sheetData>
  <mergeCells count="2">
    <mergeCell ref="A2:N2"/>
    <mergeCell ref="B4:N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 (&amp;N)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Layout" topLeftCell="A4" zoomScaleNormal="100" workbookViewId="0">
      <selection activeCell="G28" sqref="G28"/>
    </sheetView>
  </sheetViews>
  <sheetFormatPr defaultRowHeight="15" x14ac:dyDescent="0.25"/>
  <cols>
    <col min="1" max="1" width="6.42578125" customWidth="1"/>
  </cols>
  <sheetData>
    <row r="1" spans="1:10" x14ac:dyDescent="0.25">
      <c r="A1" s="17" t="s">
        <v>244</v>
      </c>
    </row>
    <row r="2" spans="1:10" x14ac:dyDescent="0.25">
      <c r="A2" s="17" t="s">
        <v>245</v>
      </c>
    </row>
    <row r="4" spans="1:10" s="29" customFormat="1" x14ac:dyDescent="0.25">
      <c r="B4" s="17" t="s">
        <v>246</v>
      </c>
    </row>
    <row r="5" spans="1:10" s="29" customFormat="1" x14ac:dyDescent="0.25"/>
    <row r="6" spans="1:10" x14ac:dyDescent="0.25">
      <c r="C6" t="s">
        <v>247</v>
      </c>
      <c r="F6" s="29" t="s">
        <v>248</v>
      </c>
      <c r="G6" s="29"/>
      <c r="I6" s="29" t="s">
        <v>249</v>
      </c>
      <c r="J6" s="29"/>
    </row>
    <row r="7" spans="1:10" x14ac:dyDescent="0.25">
      <c r="C7" s="11"/>
      <c r="D7" s="8"/>
      <c r="F7" s="11"/>
      <c r="G7" s="8"/>
      <c r="I7" s="11"/>
      <c r="J7" s="8"/>
    </row>
    <row r="8" spans="1:10" x14ac:dyDescent="0.25">
      <c r="C8" s="12"/>
      <c r="D8" s="6">
        <v>50000</v>
      </c>
      <c r="F8" s="12">
        <f>D8*(1+Taul2!$C$3)</f>
        <v>62000</v>
      </c>
      <c r="G8" s="6"/>
      <c r="I8" s="12"/>
      <c r="J8" s="6">
        <f>F8-D8</f>
        <v>12000</v>
      </c>
    </row>
    <row r="9" spans="1:10" x14ac:dyDescent="0.25">
      <c r="C9" s="12"/>
      <c r="D9" s="6"/>
      <c r="F9" s="12"/>
      <c r="G9" s="6"/>
      <c r="I9" s="12"/>
      <c r="J9" s="6"/>
    </row>
    <row r="12" spans="1:10" x14ac:dyDescent="0.25">
      <c r="C12" s="29" t="s">
        <v>250</v>
      </c>
      <c r="D12" s="29"/>
      <c r="F12" s="29" t="s">
        <v>251</v>
      </c>
      <c r="G12" s="29"/>
      <c r="I12" s="29" t="s">
        <v>252</v>
      </c>
      <c r="J12" s="29"/>
    </row>
    <row r="13" spans="1:10" x14ac:dyDescent="0.25">
      <c r="C13" s="11"/>
      <c r="D13" s="8"/>
      <c r="F13" s="11"/>
      <c r="G13" s="8"/>
      <c r="I13" s="11"/>
      <c r="J13" s="8"/>
    </row>
    <row r="14" spans="1:10" x14ac:dyDescent="0.25">
      <c r="C14" s="12">
        <v>10000</v>
      </c>
      <c r="D14" s="6"/>
      <c r="F14" s="12"/>
      <c r="G14" s="6">
        <f>C14*(1+Taul2!$C$3)</f>
        <v>12400</v>
      </c>
      <c r="I14" s="12">
        <f>G14-C14</f>
        <v>2400</v>
      </c>
      <c r="J14" s="6"/>
    </row>
    <row r="15" spans="1:10" x14ac:dyDescent="0.25">
      <c r="C15" s="12"/>
      <c r="D15" s="6"/>
      <c r="F15" s="12"/>
      <c r="G15" s="6"/>
      <c r="I15" s="12"/>
      <c r="J15" s="6"/>
    </row>
    <row r="18" spans="2:13" x14ac:dyDescent="0.25">
      <c r="B18" s="17" t="s">
        <v>253</v>
      </c>
    </row>
    <row r="20" spans="2:13" x14ac:dyDescent="0.25">
      <c r="C20" t="s">
        <v>254</v>
      </c>
      <c r="D20" s="29"/>
      <c r="F20" s="29" t="s">
        <v>255</v>
      </c>
      <c r="G20" s="29"/>
      <c r="I20" s="29" t="s">
        <v>256</v>
      </c>
      <c r="J20" s="29"/>
      <c r="L20" s="29" t="s">
        <v>257</v>
      </c>
      <c r="M20" s="29"/>
    </row>
    <row r="21" spans="2:13" x14ac:dyDescent="0.25">
      <c r="C21" s="11"/>
      <c r="D21" s="8"/>
      <c r="F21" s="11"/>
      <c r="G21" s="8"/>
      <c r="I21" s="11"/>
      <c r="J21" s="8"/>
      <c r="L21" s="11"/>
      <c r="M21" s="8"/>
    </row>
    <row r="22" spans="2:13" x14ac:dyDescent="0.25">
      <c r="C22" s="12"/>
      <c r="D22" s="6">
        <f>F8</f>
        <v>62000</v>
      </c>
      <c r="F22" s="12">
        <f>D22</f>
        <v>62000</v>
      </c>
      <c r="G22" s="6"/>
      <c r="I22" s="12"/>
      <c r="J22" s="6">
        <f>J8</f>
        <v>12000</v>
      </c>
      <c r="L22" s="12">
        <f>J22</f>
        <v>12000</v>
      </c>
      <c r="M22" s="6"/>
    </row>
    <row r="23" spans="2:13" x14ac:dyDescent="0.25">
      <c r="C23" s="12"/>
      <c r="D23" s="6"/>
      <c r="F23" s="12"/>
      <c r="G23" s="6"/>
      <c r="I23" s="12"/>
      <c r="J23" s="6"/>
      <c r="L23" s="12"/>
      <c r="M23" s="6"/>
    </row>
    <row r="26" spans="2:13" x14ac:dyDescent="0.25">
      <c r="C26" s="29" t="s">
        <v>258</v>
      </c>
      <c r="D26" s="29"/>
      <c r="E26" s="29"/>
      <c r="F26" s="29" t="s">
        <v>259</v>
      </c>
      <c r="G26" s="29"/>
      <c r="H26" s="29"/>
      <c r="I26" s="29" t="s">
        <v>260</v>
      </c>
      <c r="J26" s="29"/>
      <c r="K26" s="29"/>
      <c r="L26" s="29" t="s">
        <v>261</v>
      </c>
      <c r="M26" s="29"/>
    </row>
    <row r="27" spans="2:13" x14ac:dyDescent="0.25">
      <c r="C27" s="11"/>
      <c r="D27" s="8"/>
      <c r="E27" s="29"/>
      <c r="F27" s="11"/>
      <c r="G27" s="8"/>
      <c r="H27" s="29"/>
      <c r="I27" s="11"/>
      <c r="J27" s="8"/>
      <c r="K27" s="29"/>
      <c r="L27" s="11"/>
      <c r="M27" s="8"/>
    </row>
    <row r="28" spans="2:13" x14ac:dyDescent="0.25">
      <c r="C28" s="12">
        <v>12400</v>
      </c>
      <c r="D28" s="6"/>
      <c r="E28" s="29"/>
      <c r="F28" s="12"/>
      <c r="G28" s="6">
        <v>12400</v>
      </c>
      <c r="H28" s="29"/>
      <c r="I28" s="12">
        <f>I14</f>
        <v>2400</v>
      </c>
      <c r="J28" s="6"/>
      <c r="K28" s="29"/>
      <c r="L28" s="12"/>
      <c r="M28" s="6">
        <f>I14</f>
        <v>2400</v>
      </c>
    </row>
    <row r="29" spans="2:13" x14ac:dyDescent="0.25">
      <c r="C29" s="12"/>
      <c r="D29" s="6"/>
      <c r="E29" s="29"/>
      <c r="F29" s="12"/>
      <c r="G29" s="6"/>
      <c r="H29" s="29"/>
      <c r="I29" s="12"/>
      <c r="J29" s="6"/>
      <c r="K29" s="29"/>
      <c r="L29" s="12"/>
      <c r="M29" s="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9</vt:i4>
      </vt:variant>
      <vt:variant>
        <vt:lpstr>Nimetyt alueet</vt:lpstr>
      </vt:variant>
      <vt:variant>
        <vt:i4>11</vt:i4>
      </vt:variant>
    </vt:vector>
  </HeadingPairs>
  <TitlesOfParts>
    <vt:vector size="20" baseType="lpstr">
      <vt:lpstr>Taul2</vt:lpstr>
      <vt:lpstr>BILAGA 1</vt:lpstr>
      <vt:lpstr>BILAGA 2</vt:lpstr>
      <vt:lpstr>BILAGA 3</vt:lpstr>
      <vt:lpstr>BILAGA 4</vt:lpstr>
      <vt:lpstr>BILAGA 5</vt:lpstr>
      <vt:lpstr>BILAGA 6a</vt:lpstr>
      <vt:lpstr>BILAGA 6b</vt:lpstr>
      <vt:lpstr>BILAGA 7</vt:lpstr>
      <vt:lpstr>'BILAGA 1'!_Toc477599839</vt:lpstr>
      <vt:lpstr>'BILAGA 2'!_Toc477599839</vt:lpstr>
      <vt:lpstr>'BILAGA 4'!_Toc477599839</vt:lpstr>
      <vt:lpstr>'BILAGA 1'!Tulostusotsikot</vt:lpstr>
      <vt:lpstr>'BILAGA 2'!Tulostusotsikot</vt:lpstr>
      <vt:lpstr>'BILAGA 3'!Tulostusotsikot</vt:lpstr>
      <vt:lpstr>'BILAGA 4'!Tulostusotsikot</vt:lpstr>
      <vt:lpstr>'BILAGA 5'!Tulostusotsikot</vt:lpstr>
      <vt:lpstr>'BILAGA 6a'!Tulostusotsikot</vt:lpstr>
      <vt:lpstr>'BILAGA 6b'!Tulostusotsikot</vt:lpstr>
      <vt:lpstr>'BILAGA 7'!Tulostusotsikot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Karlsson</dc:creator>
  <cp:lastModifiedBy>Björklund Mika TEM</cp:lastModifiedBy>
  <cp:lastPrinted>2017-10-18T11:31:17Z</cp:lastPrinted>
  <dcterms:created xsi:type="dcterms:W3CDTF">2017-10-17T09:45:38Z</dcterms:created>
  <dcterms:modified xsi:type="dcterms:W3CDTF">2017-11-27T11:56:38Z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